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theme/themeOverride2.xml" ContentType="application/vnd.openxmlformats-officedocument.themeOverride+xml"/>
  <Override PartName="/xl/drawings/drawing3.xml" ContentType="application/vnd.openxmlformats-officedocument.drawing+xml"/>
  <Override PartName="/xl/charts/chart4.xml" ContentType="application/vnd.openxmlformats-officedocument.drawingml.chart+xml"/>
  <Override PartName="/xl/charts/style1.xml" ContentType="application/vnd.ms-office.chartstyle+xml"/>
  <Override PartName="/xl/charts/colors1.xml" ContentType="application/vnd.ms-office.chartcolorstyle+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theme/themeOverride3.xml" ContentType="application/vnd.openxmlformats-officedocument.themeOverride+xml"/>
  <Override PartName="/xl/charts/chart8.xml" ContentType="application/vnd.openxmlformats-officedocument.drawingml.chart+xml"/>
  <Override PartName="/xl/theme/themeOverride4.xml" ContentType="application/vnd.openxmlformats-officedocument.themeOverride+xml"/>
  <Override PartName="/xl/charts/chart9.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omments3.xml" ContentType="application/vnd.openxmlformats-officedocument.spreadsheetml.comments+xml"/>
  <Override PartName="/xl/charts/chart10.xml" ContentType="application/vnd.openxmlformats-officedocument.drawingml.chart+xml"/>
  <Override PartName="/xl/charts/style3.xml" ContentType="application/vnd.ms-office.chartstyle+xml"/>
  <Override PartName="/xl/charts/colors3.xml" ContentType="application/vnd.ms-office.chartcolorstyle+xml"/>
  <Override PartName="/xl/charts/chart11.xml" ContentType="application/vnd.openxmlformats-officedocument.drawingml.chart+xml"/>
  <Override PartName="/xl/charts/chart12.xml" ContentType="application/vnd.openxmlformats-officedocument.drawingml.chart+xml"/>
  <Override PartName="/xl/charts/style4.xml" ContentType="application/vnd.ms-office.chartstyle+xml"/>
  <Override PartName="/xl/charts/colors4.xml" ContentType="application/vnd.ms-office.chartcolorstyle+xml"/>
  <Override PartName="/xl/charts/chart13.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xml"/>
  <Override PartName="/xl/charts/chart14.xml" ContentType="application/vnd.openxmlformats-officedocument.drawingml.chart+xml"/>
  <Override PartName="/xl/drawings/drawing6.xml" ContentType="application/vnd.openxmlformats-officedocument.drawing+xml"/>
  <Override PartName="/xl/charts/chart15.xml" ContentType="application/vnd.openxmlformats-officedocument.drawingml.chart+xml"/>
  <Override PartName="/xl/charts/style6.xml" ContentType="application/vnd.ms-office.chartstyle+xml"/>
  <Override PartName="/xl/charts/colors6.xml" ContentType="application/vnd.ms-office.chartcolorstyle+xml"/>
  <Override PartName="/xl/charts/chart16.xml" ContentType="application/vnd.openxmlformats-officedocument.drawingml.chart+xml"/>
  <Override PartName="/xl/charts/style7.xml" ContentType="application/vnd.ms-office.chartstyle+xml"/>
  <Override PartName="/xl/charts/colors7.xml" ContentType="application/vnd.ms-office.chartcolorstyle+xml"/>
  <Override PartName="/xl/charts/chart17.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ap\EAEA\2018 NER Tracking Clean Energy Update - Dokumenter\00 2P figurer\"/>
    </mc:Choice>
  </mc:AlternateContent>
  <xr:revisionPtr revIDLastSave="540" documentId="8_{6D30AD0D-6FA3-494C-81EB-04E3DEEA4207}" xr6:coauthVersionLast="45" xr6:coauthVersionMax="45" xr10:uidLastSave="{8988BF5C-D2DE-40D2-919D-C712238B323D}"/>
  <bookViews>
    <workbookView minimized="1" xWindow="3510" yWindow="690" windowWidth="14730" windowHeight="15510" activeTab="1" xr2:uid="{CF7B19C7-4947-4E6F-BAC6-22AD802B65AA}"/>
  </bookViews>
  <sheets>
    <sheet name="Source overview" sheetId="9" r:id="rId1"/>
    <sheet name="FIG 03.1" sheetId="2" r:id="rId2"/>
    <sheet name="FIG 03.2" sheetId="3" r:id="rId3"/>
    <sheet name="FIG 03.3 A &amp; B" sheetId="5" r:id="rId4"/>
    <sheet name="FIG 03.4" sheetId="1" r:id="rId5"/>
    <sheet name="FIG 03.5" sheetId="7" r:id="rId6"/>
    <sheet name="FIG 03.6" sheetId="8" r:id="rId7"/>
  </sheets>
  <externalReferences>
    <externalReference r:id="rId8"/>
    <externalReference r:id="rId9"/>
    <externalReference r:id="rId10"/>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70" i="2" l="1"/>
  <c r="R68" i="2"/>
  <c r="R67" i="2"/>
  <c r="R66" i="2"/>
  <c r="R65" i="2"/>
  <c r="R64" i="2"/>
  <c r="R62" i="2"/>
  <c r="N79" i="5" l="1"/>
  <c r="M79" i="5"/>
  <c r="N78" i="5"/>
  <c r="M78" i="5"/>
  <c r="N77" i="5"/>
  <c r="M77" i="5"/>
  <c r="N76" i="5"/>
  <c r="M76" i="5"/>
  <c r="N75" i="5"/>
  <c r="M75" i="5"/>
  <c r="E75" i="5"/>
  <c r="D48" i="5" l="1"/>
  <c r="E48" i="5"/>
  <c r="F48" i="5"/>
  <c r="G48" i="5"/>
  <c r="H48" i="5"/>
  <c r="I48" i="5"/>
  <c r="J48" i="5"/>
  <c r="K48" i="5"/>
  <c r="L48" i="5"/>
  <c r="M48" i="5"/>
  <c r="N48" i="5"/>
  <c r="O48" i="5"/>
  <c r="P48" i="5"/>
  <c r="Q48" i="5"/>
  <c r="C48" i="5"/>
  <c r="I22" i="7" l="1"/>
  <c r="H22" i="7"/>
  <c r="G22" i="7"/>
  <c r="AC37" i="8"/>
  <c r="AD37" i="8"/>
  <c r="AC28" i="8"/>
  <c r="AD28" i="8"/>
  <c r="AC18" i="8"/>
  <c r="AD18" i="8"/>
  <c r="AC9" i="8"/>
  <c r="AD9" i="8"/>
  <c r="F22" i="7"/>
  <c r="E22" i="7"/>
  <c r="D22" i="7"/>
  <c r="C22" i="7"/>
  <c r="B22" i="7"/>
  <c r="J21" i="7"/>
  <c r="I21" i="7"/>
  <c r="H21" i="7"/>
  <c r="G21" i="7"/>
  <c r="F21" i="7"/>
  <c r="E21" i="7"/>
  <c r="D21" i="7"/>
  <c r="C21" i="7"/>
  <c r="B21" i="7"/>
  <c r="C12" i="7"/>
  <c r="K20" i="7" s="1"/>
  <c r="D12" i="7"/>
  <c r="E12" i="7"/>
  <c r="K21" i="7" s="1"/>
  <c r="F12" i="7"/>
  <c r="J22" i="7" s="1"/>
  <c r="G12" i="7"/>
  <c r="K22" i="7" s="1"/>
  <c r="B12" i="7"/>
  <c r="J20" i="7" s="1"/>
  <c r="I20" i="7"/>
  <c r="H20" i="7"/>
  <c r="G20" i="7"/>
  <c r="F20" i="7"/>
  <c r="E20" i="7"/>
  <c r="D20" i="7"/>
  <c r="C20" i="7"/>
  <c r="B20" i="7"/>
  <c r="X6" i="1"/>
  <c r="X7" i="1"/>
  <c r="X8" i="1"/>
  <c r="X9" i="1"/>
  <c r="X5" i="1"/>
  <c r="AD39" i="8" l="1"/>
  <c r="AD11" i="8"/>
  <c r="AD21" i="8"/>
  <c r="AD30" i="8"/>
  <c r="E23" i="3"/>
  <c r="F23" i="3"/>
  <c r="G23" i="3"/>
  <c r="H23" i="3"/>
  <c r="I23" i="3"/>
  <c r="J23" i="3"/>
  <c r="K23" i="3"/>
  <c r="L23" i="3"/>
  <c r="D23" i="3"/>
  <c r="C23" i="3"/>
  <c r="X75" i="2" l="1"/>
  <c r="X74" i="2"/>
  <c r="X72" i="2"/>
  <c r="X71" i="2"/>
  <c r="BC56" i="1" l="1"/>
  <c r="BC55" i="1"/>
  <c r="BC54" i="1"/>
  <c r="BC46" i="1" s="1"/>
  <c r="BC53" i="1"/>
  <c r="BC45" i="1" s="1"/>
  <c r="BC52" i="1"/>
  <c r="BB51" i="1"/>
  <c r="BB43" i="1" s="1"/>
  <c r="BA51" i="1"/>
  <c r="BA43" i="1" s="1"/>
  <c r="AZ51" i="1"/>
  <c r="AY51" i="1"/>
  <c r="AX51" i="1"/>
  <c r="AX43" i="1" s="1"/>
  <c r="AW51" i="1"/>
  <c r="AW43" i="1" s="1"/>
  <c r="AV51" i="1"/>
  <c r="AV43" i="1" s="1"/>
  <c r="AU51" i="1"/>
  <c r="AT51" i="1"/>
  <c r="AT43" i="1" s="1"/>
  <c r="BC48" i="1"/>
  <c r="BB48" i="1"/>
  <c r="BA48" i="1"/>
  <c r="AZ48" i="1"/>
  <c r="AY48" i="1"/>
  <c r="AX48" i="1"/>
  <c r="AW48" i="1"/>
  <c r="BE48" i="1" s="1"/>
  <c r="AV48" i="1"/>
  <c r="AU48" i="1"/>
  <c r="BF48" i="1" s="1"/>
  <c r="AT48" i="1"/>
  <c r="BC47" i="1"/>
  <c r="BB47" i="1"/>
  <c r="BA47" i="1"/>
  <c r="AZ47" i="1"/>
  <c r="AY47" i="1"/>
  <c r="AX47" i="1"/>
  <c r="AW47" i="1"/>
  <c r="AV47" i="1"/>
  <c r="AU47" i="1"/>
  <c r="AT47" i="1"/>
  <c r="BF47" i="1" s="1"/>
  <c r="BB46" i="1"/>
  <c r="BA46" i="1"/>
  <c r="AZ46" i="1"/>
  <c r="AY46" i="1"/>
  <c r="AX46" i="1"/>
  <c r="AW46" i="1"/>
  <c r="BE46" i="1" s="1"/>
  <c r="AV46" i="1"/>
  <c r="AU46" i="1"/>
  <c r="AT46" i="1"/>
  <c r="BF46" i="1" s="1"/>
  <c r="BB45" i="1"/>
  <c r="BA45" i="1"/>
  <c r="AZ45" i="1"/>
  <c r="AY45" i="1"/>
  <c r="AX45" i="1"/>
  <c r="AW45" i="1"/>
  <c r="AV45" i="1"/>
  <c r="AU45" i="1"/>
  <c r="AT45" i="1"/>
  <c r="BF45" i="1" s="1"/>
  <c r="BC44" i="1"/>
  <c r="BB44" i="1"/>
  <c r="BA44" i="1"/>
  <c r="AZ44" i="1"/>
  <c r="AY44" i="1"/>
  <c r="AX44" i="1"/>
  <c r="AW44" i="1"/>
  <c r="BE44" i="1" s="1"/>
  <c r="AV44" i="1"/>
  <c r="AU44" i="1"/>
  <c r="AT44" i="1"/>
  <c r="BF44" i="1" s="1"/>
  <c r="AZ43" i="1"/>
  <c r="AY43" i="1"/>
  <c r="AU43" i="1"/>
  <c r="AG1" i="1"/>
  <c r="P82" i="1"/>
  <c r="O82" i="1"/>
  <c r="Q82" i="1" s="1"/>
  <c r="Q83" i="1" s="1"/>
  <c r="N82" i="1"/>
  <c r="O83" i="1" s="1"/>
  <c r="H12" i="1" s="1"/>
  <c r="N81" i="1"/>
  <c r="N80" i="1"/>
  <c r="N79" i="1"/>
  <c r="N78" i="1"/>
  <c r="N77" i="1"/>
  <c r="N76" i="1"/>
  <c r="P68" i="1"/>
  <c r="O68" i="1"/>
  <c r="Q68" i="1" s="1"/>
  <c r="Q69" i="1" s="1"/>
  <c r="N68" i="1"/>
  <c r="N67" i="1"/>
  <c r="N66" i="1"/>
  <c r="N65" i="1"/>
  <c r="N64" i="1"/>
  <c r="N63" i="1"/>
  <c r="N62" i="1"/>
  <c r="P55" i="1"/>
  <c r="I13" i="1" s="1"/>
  <c r="P54" i="1"/>
  <c r="O54" i="1"/>
  <c r="N54" i="1"/>
  <c r="N53" i="1"/>
  <c r="N52" i="1"/>
  <c r="N51" i="1"/>
  <c r="N50" i="1"/>
  <c r="N49" i="1"/>
  <c r="N48" i="1"/>
  <c r="P40" i="1"/>
  <c r="O40" i="1"/>
  <c r="N40" i="1"/>
  <c r="N39" i="1"/>
  <c r="N38" i="1"/>
  <c r="N37" i="1"/>
  <c r="N36" i="1"/>
  <c r="N35" i="1"/>
  <c r="N34" i="1"/>
  <c r="P26" i="1"/>
  <c r="P27" i="1" s="1"/>
  <c r="I14" i="1" s="1"/>
  <c r="O26" i="1"/>
  <c r="N26" i="1"/>
  <c r="O27" i="1" s="1"/>
  <c r="H14" i="1" s="1"/>
  <c r="N25" i="1"/>
  <c r="N24" i="1"/>
  <c r="N23" i="1"/>
  <c r="N22" i="1"/>
  <c r="N21" i="1"/>
  <c r="N20" i="1"/>
  <c r="P41" i="1" l="1"/>
  <c r="I10" i="1" s="1"/>
  <c r="P83" i="1"/>
  <c r="I12" i="1" s="1"/>
  <c r="G12" i="1"/>
  <c r="Q26" i="1"/>
  <c r="Q27" i="1" s="1"/>
  <c r="O41" i="1"/>
  <c r="H10" i="1" s="1"/>
  <c r="G10" i="1" s="1"/>
  <c r="O55" i="1"/>
  <c r="H13" i="1" s="1"/>
  <c r="G13" i="1" s="1"/>
  <c r="O69" i="1"/>
  <c r="H11" i="1" s="1"/>
  <c r="BE45" i="1"/>
  <c r="BE47" i="1"/>
  <c r="BC51" i="1"/>
  <c r="BC43" i="1" s="1"/>
  <c r="G14" i="1"/>
  <c r="Q40" i="1"/>
  <c r="Q41" i="1" s="1"/>
  <c r="P69" i="1"/>
  <c r="I11" i="1" s="1"/>
  <c r="Q54" i="1"/>
  <c r="Q55" i="1" s="1"/>
  <c r="G11" i="1" l="1"/>
  <c r="Z46" i="5" l="1"/>
  <c r="Y46" i="5"/>
  <c r="X46" i="5"/>
  <c r="Z45" i="5"/>
  <c r="Y45" i="5"/>
  <c r="X45" i="5"/>
  <c r="Z44" i="5"/>
  <c r="Y44" i="5"/>
  <c r="X44" i="5"/>
  <c r="Z43" i="5"/>
  <c r="Y43" i="5"/>
  <c r="X43" i="5"/>
  <c r="X48" i="5" s="1"/>
  <c r="B1" i="5"/>
  <c r="Y48" i="5" l="1"/>
  <c r="Y50" i="5" s="1"/>
  <c r="H194" i="2"/>
  <c r="D194" i="2"/>
  <c r="N190" i="2"/>
  <c r="M190" i="2"/>
  <c r="L190" i="2"/>
  <c r="K190" i="2"/>
  <c r="K194" i="2" s="1"/>
  <c r="J190" i="2"/>
  <c r="J192" i="2" s="1"/>
  <c r="I190" i="2"/>
  <c r="H190" i="2"/>
  <c r="G190" i="2"/>
  <c r="G194" i="2" s="1"/>
  <c r="F190" i="2"/>
  <c r="F192" i="2" s="1"/>
  <c r="E190" i="2"/>
  <c r="D190" i="2"/>
  <c r="C190" i="2"/>
  <c r="C194" i="2" s="1"/>
  <c r="B190" i="2"/>
  <c r="N189" i="2"/>
  <c r="M189" i="2"/>
  <c r="L189" i="2"/>
  <c r="K189" i="2"/>
  <c r="J189" i="2"/>
  <c r="I189" i="2"/>
  <c r="H189" i="2"/>
  <c r="G189" i="2"/>
  <c r="F189" i="2"/>
  <c r="E189" i="2"/>
  <c r="D189" i="2"/>
  <c r="C189" i="2"/>
  <c r="O189" i="2" s="1"/>
  <c r="B189" i="2"/>
  <c r="N188" i="2"/>
  <c r="M188" i="2"/>
  <c r="L188" i="2"/>
  <c r="K188" i="2"/>
  <c r="J188" i="2"/>
  <c r="I188" i="2"/>
  <c r="H188" i="2"/>
  <c r="G188" i="2"/>
  <c r="F188" i="2"/>
  <c r="E188" i="2"/>
  <c r="D188" i="2"/>
  <c r="C188" i="2"/>
  <c r="B188" i="2"/>
  <c r="N187" i="2"/>
  <c r="M187" i="2"/>
  <c r="L187" i="2"/>
  <c r="K187" i="2"/>
  <c r="J187" i="2"/>
  <c r="I187" i="2"/>
  <c r="H187" i="2"/>
  <c r="G187" i="2"/>
  <c r="F187" i="2"/>
  <c r="E187" i="2"/>
  <c r="D187" i="2"/>
  <c r="C187" i="2"/>
  <c r="B187" i="2"/>
  <c r="N186" i="2"/>
  <c r="M186" i="2"/>
  <c r="L186" i="2"/>
  <c r="K186" i="2"/>
  <c r="J186" i="2"/>
  <c r="I186" i="2"/>
  <c r="H186" i="2"/>
  <c r="G186" i="2"/>
  <c r="F186" i="2"/>
  <c r="Q186" i="2" s="1"/>
  <c r="E186" i="2"/>
  <c r="D186" i="2"/>
  <c r="C186" i="2"/>
  <c r="B186" i="2"/>
  <c r="N185" i="2"/>
  <c r="M185" i="2"/>
  <c r="L185" i="2"/>
  <c r="K185" i="2"/>
  <c r="J185" i="2"/>
  <c r="I185" i="2"/>
  <c r="H185" i="2"/>
  <c r="G185" i="2"/>
  <c r="F185" i="2"/>
  <c r="E185" i="2"/>
  <c r="D185" i="2"/>
  <c r="C185" i="2"/>
  <c r="O185" i="2" s="1"/>
  <c r="B185" i="2"/>
  <c r="N184" i="2"/>
  <c r="M184" i="2"/>
  <c r="L184" i="2"/>
  <c r="K184" i="2"/>
  <c r="J184" i="2"/>
  <c r="I184" i="2"/>
  <c r="H184" i="2"/>
  <c r="G184" i="2"/>
  <c r="F184" i="2"/>
  <c r="E184" i="2"/>
  <c r="D184" i="2"/>
  <c r="C184" i="2"/>
  <c r="B184" i="2"/>
  <c r="N183" i="2"/>
  <c r="M183" i="2"/>
  <c r="L183" i="2"/>
  <c r="K183" i="2"/>
  <c r="J183" i="2"/>
  <c r="I183" i="2"/>
  <c r="H183" i="2"/>
  <c r="G183" i="2"/>
  <c r="F183" i="2"/>
  <c r="E183" i="2"/>
  <c r="D183" i="2"/>
  <c r="C183" i="2"/>
  <c r="B183" i="2"/>
  <c r="C192" i="2" l="1"/>
  <c r="O186" i="2"/>
  <c r="R186" i="2" s="1"/>
  <c r="Q184" i="2"/>
  <c r="O187" i="2"/>
  <c r="Q188" i="2"/>
  <c r="D192" i="2"/>
  <c r="H192" i="2"/>
  <c r="L192" i="2"/>
  <c r="G192" i="2"/>
  <c r="L194" i="2"/>
  <c r="Q187" i="2"/>
  <c r="R187" i="2" s="1"/>
  <c r="O184" i="2"/>
  <c r="Q185" i="2"/>
  <c r="R185" i="2" s="1"/>
  <c r="O188" i="2"/>
  <c r="Q189" i="2"/>
  <c r="R189" i="2" s="1"/>
  <c r="E192" i="2"/>
  <c r="I192" i="2"/>
  <c r="M192" i="2"/>
  <c r="K192" i="2"/>
  <c r="R184" i="2"/>
  <c r="R188" i="2"/>
  <c r="O190" i="2"/>
  <c r="E194" i="2"/>
  <c r="I194" i="2"/>
  <c r="M194" i="2"/>
  <c r="Q190" i="2"/>
  <c r="F194" i="2"/>
  <c r="J194" i="2"/>
  <c r="F198" i="2"/>
  <c r="F199" i="2" s="1"/>
  <c r="R190" i="2" l="1"/>
  <c r="AB37" i="8" l="1"/>
  <c r="AA37" i="8"/>
  <c r="Z37" i="8"/>
  <c r="AA39" i="8" s="1"/>
  <c r="Y37" i="8"/>
  <c r="X37" i="8"/>
  <c r="W37" i="8"/>
  <c r="V37" i="8"/>
  <c r="W39" i="8" s="1"/>
  <c r="U37" i="8"/>
  <c r="T37" i="8"/>
  <c r="S37" i="8"/>
  <c r="R37" i="8"/>
  <c r="S39" i="8" s="1"/>
  <c r="Q37" i="8"/>
  <c r="P37" i="8"/>
  <c r="O37" i="8"/>
  <c r="N37" i="8"/>
  <c r="O39" i="8" s="1"/>
  <c r="M37" i="8"/>
  <c r="L37" i="8"/>
  <c r="K37" i="8"/>
  <c r="J37" i="8"/>
  <c r="I37" i="8"/>
  <c r="I39" i="8" s="1"/>
  <c r="H37" i="8"/>
  <c r="G37" i="8"/>
  <c r="F37" i="8"/>
  <c r="E37" i="8"/>
  <c r="E39" i="8" s="1"/>
  <c r="D37" i="8"/>
  <c r="C37" i="8"/>
  <c r="B37" i="8"/>
  <c r="Z38" i="8"/>
  <c r="N38" i="8"/>
  <c r="J38" i="8"/>
  <c r="AB28" i="8"/>
  <c r="AA28" i="8"/>
  <c r="AA30" i="8" s="1"/>
  <c r="Z28" i="8"/>
  <c r="Z30" i="8" s="1"/>
  <c r="Y28" i="8"/>
  <c r="X28" i="8"/>
  <c r="W28" i="8"/>
  <c r="W30" i="8" s="1"/>
  <c r="V28" i="8"/>
  <c r="V30" i="8" s="1"/>
  <c r="U28" i="8"/>
  <c r="T28" i="8"/>
  <c r="S28" i="8"/>
  <c r="S30" i="8" s="1"/>
  <c r="R28" i="8"/>
  <c r="R30" i="8" s="1"/>
  <c r="Q28" i="8"/>
  <c r="P28" i="8"/>
  <c r="O28" i="8"/>
  <c r="O30" i="8" s="1"/>
  <c r="N28" i="8"/>
  <c r="N30" i="8" s="1"/>
  <c r="M28" i="8"/>
  <c r="L28" i="8"/>
  <c r="K28" i="8"/>
  <c r="K30" i="8" s="1"/>
  <c r="J28" i="8"/>
  <c r="J30" i="8" s="1"/>
  <c r="I28" i="8"/>
  <c r="H28" i="8"/>
  <c r="G28" i="8"/>
  <c r="G30" i="8" s="1"/>
  <c r="F28" i="8"/>
  <c r="F30" i="8" s="1"/>
  <c r="E28" i="8"/>
  <c r="D28" i="8"/>
  <c r="C28" i="8"/>
  <c r="C30" i="8" s="1"/>
  <c r="B28" i="8"/>
  <c r="B29" i="8" s="1"/>
  <c r="J29" i="8"/>
  <c r="F29" i="8"/>
  <c r="AB18" i="8"/>
  <c r="AA18" i="8"/>
  <c r="AA21" i="8" s="1"/>
  <c r="Z18" i="8"/>
  <c r="Y18" i="8"/>
  <c r="X18" i="8"/>
  <c r="W18" i="8"/>
  <c r="W21" i="8" s="1"/>
  <c r="V18" i="8"/>
  <c r="AB20" i="8" s="1"/>
  <c r="U18" i="8"/>
  <c r="T18" i="8"/>
  <c r="S18" i="8"/>
  <c r="S21" i="8" s="1"/>
  <c r="R18" i="8"/>
  <c r="Q18" i="8"/>
  <c r="P18" i="8"/>
  <c r="O18" i="8"/>
  <c r="O21" i="8" s="1"/>
  <c r="N18" i="8"/>
  <c r="M18" i="8"/>
  <c r="L18" i="8"/>
  <c r="K18" i="8"/>
  <c r="K21" i="8" s="1"/>
  <c r="J18" i="8"/>
  <c r="I18" i="8"/>
  <c r="H18" i="8"/>
  <c r="G18" i="8"/>
  <c r="G21" i="8" s="1"/>
  <c r="F18" i="8"/>
  <c r="E18" i="8"/>
  <c r="X20" i="8"/>
  <c r="C18" i="8"/>
  <c r="Q19" i="8" s="1"/>
  <c r="Y19" i="8"/>
  <c r="X19" i="8"/>
  <c r="T19" i="8"/>
  <c r="O19" i="8"/>
  <c r="M19" i="8"/>
  <c r="I19" i="8"/>
  <c r="H19" i="8"/>
  <c r="D18" i="8"/>
  <c r="D19" i="8" s="1"/>
  <c r="C19" i="8"/>
  <c r="B18" i="8"/>
  <c r="AB9" i="8"/>
  <c r="AA9" i="8"/>
  <c r="AA11" i="8" s="1"/>
  <c r="Z9" i="8"/>
  <c r="Z10" i="8" s="1"/>
  <c r="Y9" i="8"/>
  <c r="X9" i="8"/>
  <c r="Y11" i="8" s="1"/>
  <c r="W9" i="8"/>
  <c r="V9" i="8"/>
  <c r="V10" i="8" s="1"/>
  <c r="W11" i="8"/>
  <c r="U9" i="8"/>
  <c r="V11" i="8" s="1"/>
  <c r="T9" i="8"/>
  <c r="S9" i="8"/>
  <c r="S11" i="8" s="1"/>
  <c r="R9" i="8"/>
  <c r="R11" i="8" s="1"/>
  <c r="Q9" i="8"/>
  <c r="Q10" i="8" s="1"/>
  <c r="P9" i="8"/>
  <c r="P11" i="8" s="1"/>
  <c r="O9" i="8"/>
  <c r="N9" i="8"/>
  <c r="O11" i="8"/>
  <c r="M9" i="8"/>
  <c r="M11" i="8" s="1"/>
  <c r="L9" i="8"/>
  <c r="K9" i="8"/>
  <c r="K11" i="8" s="1"/>
  <c r="J9" i="8"/>
  <c r="J11" i="8" s="1"/>
  <c r="I9" i="8"/>
  <c r="H9" i="8"/>
  <c r="H11" i="8" s="1"/>
  <c r="G9" i="8"/>
  <c r="F9" i="8"/>
  <c r="G11" i="8"/>
  <c r="E9" i="8"/>
  <c r="E11" i="8" s="1"/>
  <c r="D9" i="8"/>
  <c r="C9" i="8"/>
  <c r="C11" i="8" s="1"/>
  <c r="B9" i="8"/>
  <c r="L10" i="8" s="1"/>
  <c r="Y10" i="8"/>
  <c r="X10" i="8"/>
  <c r="T10" i="8"/>
  <c r="R10" i="8"/>
  <c r="N10" i="8"/>
  <c r="M10" i="8"/>
  <c r="I10" i="8"/>
  <c r="H10" i="8"/>
  <c r="D10" i="8"/>
  <c r="C10" i="8"/>
  <c r="K9" i="7"/>
  <c r="K10" i="7" s="1"/>
  <c r="L9" i="7"/>
  <c r="L10" i="7" s="1"/>
  <c r="AE76" i="2"/>
  <c r="AE77" i="2" s="1"/>
  <c r="AD76" i="2"/>
  <c r="AD77" i="2" s="1"/>
  <c r="AC76" i="2"/>
  <c r="AC77" i="2" s="1"/>
  <c r="AB76" i="2"/>
  <c r="AB77" i="2" s="1"/>
  <c r="AA76" i="2"/>
  <c r="AA77" i="2" s="1"/>
  <c r="Z76" i="2"/>
  <c r="Z77" i="2" s="1"/>
  <c r="Y76" i="2"/>
  <c r="Y77" i="2" s="1"/>
  <c r="X76" i="2"/>
  <c r="X77" i="2" s="1"/>
  <c r="AD67" i="2"/>
  <c r="S70" i="2" s="1"/>
  <c r="AC67" i="2"/>
  <c r="S68" i="2" s="1"/>
  <c r="AE67" i="2"/>
  <c r="AB67" i="2"/>
  <c r="S67" i="2" s="1"/>
  <c r="AA67" i="2"/>
  <c r="S66" i="2" s="1"/>
  <c r="Z67" i="2"/>
  <c r="S65" i="2" s="1"/>
  <c r="Y67" i="2"/>
  <c r="S64" i="2" s="1"/>
  <c r="X67" i="2"/>
  <c r="S62" i="2" s="1"/>
  <c r="B1" i="2"/>
  <c r="E10" i="8" l="1"/>
  <c r="J10" i="8"/>
  <c r="P10" i="8"/>
  <c r="U10" i="8"/>
  <c r="F11" i="8"/>
  <c r="N11" i="8"/>
  <c r="U11" i="8"/>
  <c r="Z11" i="8"/>
  <c r="AB10" i="8"/>
  <c r="AC11" i="8"/>
  <c r="E19" i="8"/>
  <c r="K19" i="8"/>
  <c r="P19" i="8"/>
  <c r="U19" i="8"/>
  <c r="AA19" i="8"/>
  <c r="H21" i="8"/>
  <c r="L21" i="8"/>
  <c r="P21" i="8"/>
  <c r="T21" i="8"/>
  <c r="X21" i="8"/>
  <c r="AB21" i="8"/>
  <c r="AC21" i="8"/>
  <c r="N29" i="8"/>
  <c r="D29" i="8"/>
  <c r="H29" i="8"/>
  <c r="L29" i="8"/>
  <c r="P29" i="8"/>
  <c r="T29" i="8"/>
  <c r="X29" i="8"/>
  <c r="AB30" i="8"/>
  <c r="AC30" i="8"/>
  <c r="Y38" i="8"/>
  <c r="AD38" i="8"/>
  <c r="AC38" i="8"/>
  <c r="F39" i="8"/>
  <c r="J39" i="8"/>
  <c r="B10" i="8"/>
  <c r="F10" i="8"/>
  <c r="D11" i="8"/>
  <c r="L11" i="8"/>
  <c r="T11" i="8"/>
  <c r="X11" i="8"/>
  <c r="G19" i="8"/>
  <c r="L19" i="8"/>
  <c r="W19" i="8"/>
  <c r="AB19" i="8"/>
  <c r="I21" i="8"/>
  <c r="M21" i="8"/>
  <c r="Q21" i="8"/>
  <c r="U21" i="8"/>
  <c r="Y21" i="8"/>
  <c r="R29" i="8"/>
  <c r="E30" i="8"/>
  <c r="I30" i="8"/>
  <c r="M30" i="8"/>
  <c r="Q30" i="8"/>
  <c r="U30" i="8"/>
  <c r="Y30" i="8"/>
  <c r="B38" i="8"/>
  <c r="R38" i="8"/>
  <c r="C39" i="8"/>
  <c r="G39" i="8"/>
  <c r="K39" i="8"/>
  <c r="AA10" i="8"/>
  <c r="AD10" i="8"/>
  <c r="AC10" i="8"/>
  <c r="I11" i="8"/>
  <c r="Q11" i="8"/>
  <c r="S19" i="8"/>
  <c r="AC19" i="8"/>
  <c r="AD19" i="8"/>
  <c r="F19" i="8"/>
  <c r="J19" i="8"/>
  <c r="N19" i="8"/>
  <c r="R19" i="8"/>
  <c r="AA20" i="8"/>
  <c r="AC20" i="8"/>
  <c r="AD20" i="8"/>
  <c r="Z20" i="8"/>
  <c r="Y29" i="8"/>
  <c r="AC29" i="8"/>
  <c r="AD29" i="8"/>
  <c r="F38" i="8"/>
  <c r="V38" i="8"/>
  <c r="D38" i="8"/>
  <c r="H38" i="8"/>
  <c r="M39" i="8"/>
  <c r="Q39" i="8"/>
  <c r="U39" i="8"/>
  <c r="Y39" i="8"/>
  <c r="AB38" i="8"/>
  <c r="AB39" i="8"/>
  <c r="AC39" i="8"/>
  <c r="L12" i="7"/>
  <c r="L11" i="7"/>
  <c r="V29" i="8"/>
  <c r="K11" i="7"/>
  <c r="Y20" i="8"/>
  <c r="F21" i="8"/>
  <c r="J21" i="8"/>
  <c r="N21" i="8"/>
  <c r="R21" i="8"/>
  <c r="V21" i="8"/>
  <c r="Z21" i="8"/>
  <c r="C29" i="8"/>
  <c r="G29" i="8"/>
  <c r="K29" i="8"/>
  <c r="O29" i="8"/>
  <c r="S29" i="8"/>
  <c r="W29" i="8"/>
  <c r="AA29" i="8"/>
  <c r="D30" i="8"/>
  <c r="H30" i="8"/>
  <c r="L30" i="8"/>
  <c r="P30" i="8"/>
  <c r="T30" i="8"/>
  <c r="X30" i="8"/>
  <c r="C38" i="8"/>
  <c r="G38" i="8"/>
  <c r="K38" i="8"/>
  <c r="O38" i="8"/>
  <c r="S38" i="8"/>
  <c r="W38" i="8"/>
  <c r="AA38" i="8"/>
  <c r="D39" i="8"/>
  <c r="H39" i="8"/>
  <c r="L39" i="8"/>
  <c r="N39" i="8"/>
  <c r="P39" i="8"/>
  <c r="R39" i="8"/>
  <c r="T39" i="8"/>
  <c r="V39" i="8"/>
  <c r="X39" i="8"/>
  <c r="Z39" i="8"/>
  <c r="Z29" i="8"/>
  <c r="G10" i="8"/>
  <c r="K10" i="8"/>
  <c r="O10" i="8"/>
  <c r="S10" i="8"/>
  <c r="W10" i="8"/>
  <c r="AB11" i="8"/>
  <c r="V19" i="8"/>
  <c r="Z19" i="8"/>
  <c r="V20" i="8"/>
  <c r="AB29" i="8"/>
  <c r="L38" i="8"/>
  <c r="P38" i="8"/>
  <c r="T38" i="8"/>
  <c r="X38" i="8"/>
  <c r="W20" i="8"/>
  <c r="E29" i="8"/>
  <c r="I29" i="8"/>
  <c r="M29" i="8"/>
  <c r="Q29" i="8"/>
  <c r="U29" i="8"/>
  <c r="E38" i="8"/>
  <c r="I38" i="8"/>
  <c r="M38" i="8"/>
  <c r="Q38" i="8"/>
  <c r="U38" i="8"/>
  <c r="K12"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Andrea Pasquali</author>
  </authors>
  <commentList>
    <comment ref="AC66" authorId="0" shapeId="0" xr:uid="{AC4FE94C-53AB-4451-B735-24B78733360F}">
      <text>
        <r>
          <rPr>
            <b/>
            <sz val="9"/>
            <color indexed="81"/>
            <rFont val="Tahoma"/>
            <charset val="1"/>
          </rPr>
          <t>Andrea Pasquali:</t>
        </r>
        <r>
          <rPr>
            <sz val="9"/>
            <color indexed="81"/>
            <rFont val="Tahoma"/>
            <charset val="1"/>
          </rPr>
          <t xml:space="preserve">
Entso-e factsheet reports 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Andrea Pasquali</author>
  </authors>
  <commentList>
    <comment ref="P6" authorId="0" shapeId="0" xr:uid="{2380F7B6-8C3A-4A26-95B8-771DEE167A59}">
      <text>
        <r>
          <rPr>
            <b/>
            <sz val="9"/>
            <color indexed="81"/>
            <rFont val="Tahoma"/>
            <family val="2"/>
          </rPr>
          <t>Andrea Pasquali:</t>
        </r>
        <r>
          <rPr>
            <sz val="9"/>
            <color indexed="81"/>
            <rFont val="Tahoma"/>
            <family val="2"/>
          </rPr>
          <t xml:space="preserve">
Data not available on Eurostat. Taken from Icelandic TSO. </t>
        </r>
      </text>
    </comment>
    <comment ref="Q7" authorId="0" shapeId="0" xr:uid="{4DED038A-038E-4D0C-A8F8-9DFC6BAA1A7A}">
      <text>
        <r>
          <rPr>
            <b/>
            <sz val="9"/>
            <color indexed="81"/>
            <rFont val="Tahoma"/>
            <family val="2"/>
          </rPr>
          <t>Andrea Pasquali:</t>
        </r>
        <r>
          <rPr>
            <sz val="9"/>
            <color indexed="81"/>
            <rFont val="Tahoma"/>
            <family val="2"/>
          </rPr>
          <t xml:space="preserve">
Preceding time series data is different according to Eurostat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Andrea Pasquali</author>
  </authors>
  <commentList>
    <comment ref="V7" authorId="0" shapeId="0" xr:uid="{9B82DFFA-8065-440F-97F2-13323192E92A}">
      <text>
        <r>
          <rPr>
            <b/>
            <sz val="9"/>
            <color indexed="81"/>
            <rFont val="Tahoma"/>
            <family val="2"/>
          </rPr>
          <t>Andrea Pasquali:</t>
        </r>
        <r>
          <rPr>
            <sz val="9"/>
            <color indexed="81"/>
            <rFont val="Tahoma"/>
            <family val="2"/>
          </rPr>
          <t xml:space="preserve">
Iceland has a small share of generation from wind, non-quantifiable from ENTSO-E statistical spreadsheet (&lt; 0.7%)</t>
        </r>
      </text>
    </comment>
  </commentList>
</comments>
</file>

<file path=xl/sharedStrings.xml><?xml version="1.0" encoding="utf-8"?>
<sst xmlns="http://schemas.openxmlformats.org/spreadsheetml/2006/main" count="556" uniqueCount="138">
  <si>
    <t>Please reference all figures as: 'International Energy Agency / Nordic Energy Research (2016), Nordic Energy Technology Perspectives 2016'</t>
  </si>
  <si>
    <t>Chapter</t>
  </si>
  <si>
    <t>Figure number</t>
  </si>
  <si>
    <t>Figure title</t>
  </si>
  <si>
    <t>Nordic electricity generation mix in the 4DS and CNS (TWh)</t>
  </si>
  <si>
    <t>Key point</t>
  </si>
  <si>
    <t>Across all scenarios, hydro and wind power experience the largest growth in power generation, at the detriment of nuclear and unabated fossil fuel generation.</t>
  </si>
  <si>
    <t>Notes</t>
  </si>
  <si>
    <t>Sources</t>
  </si>
  <si>
    <t>Labels</t>
  </si>
  <si>
    <t>righty axis</t>
  </si>
  <si>
    <t>Left axis label</t>
  </si>
  <si>
    <t>left y axis</t>
  </si>
  <si>
    <t>TWh</t>
  </si>
  <si>
    <t>FIGURE</t>
  </si>
  <si>
    <t>DATA</t>
  </si>
  <si>
    <t>Fossil</t>
  </si>
  <si>
    <t>Fossil with CCS</t>
  </si>
  <si>
    <t>Nuclear</t>
  </si>
  <si>
    <t>Biomass</t>
  </si>
  <si>
    <t>Hydro</t>
  </si>
  <si>
    <t>Wind</t>
  </si>
  <si>
    <t>Solar</t>
  </si>
  <si>
    <t>Biomass with CCS</t>
  </si>
  <si>
    <t>Geothermal</t>
  </si>
  <si>
    <t>CNS</t>
  </si>
  <si>
    <t>4DS</t>
  </si>
  <si>
    <t>Waste?</t>
  </si>
  <si>
    <t>Denmark</t>
  </si>
  <si>
    <t>Finland</t>
  </si>
  <si>
    <t>Iceland</t>
  </si>
  <si>
    <t>Norway</t>
  </si>
  <si>
    <t>Sweden</t>
  </si>
  <si>
    <t>NORDIC</t>
  </si>
  <si>
    <t>ENER08: Share of energy from renewable sources by reporting country, energy.indicator and time</t>
  </si>
  <si>
    <t>Share of renewable energy in electricity</t>
  </si>
  <si>
    <t>This indicator shows the share of renewables in the gross final energy consumption i.e. excluding conversion losses in connection with e.g. the production of electricity and district heating. This indicator can therefore not be compared with Gross Inland Consumption (ENER05) where conversion losses are included. 
The share of energy from renewable sources is calculated for three types of consumption beside the overall share: Transport, Heating and Cooling, and Electricity. 
The EU target is a 20 per cent overall share of renewables by 2020. The 2020 national targets are: 30 per cent for Denmark,  72 per cent for Iceland, 49 per cent for Sweden, 38  per cent for Finland, and 67.5 percent for Norway.  Renewable energy includes hydropower, geothermal energy, wind energy, and fuels from biomass. Also renewable municipal waste is included.</t>
  </si>
  <si>
    <t>Source:</t>
  </si>
  <si>
    <t>Eurostat [nrg_ind_335a] and Statistics Greenland. Data retrieved from Eurostat: 20180830</t>
  </si>
  <si>
    <t>Units:</t>
  </si>
  <si>
    <t>Percentage</t>
  </si>
  <si>
    <t>Internal reference code:</t>
  </si>
  <si>
    <t>INDIC301</t>
  </si>
  <si>
    <t>Nordic</t>
  </si>
  <si>
    <t>Renewable electricity generation by source, GWh</t>
  </si>
  <si>
    <t>KILDE: IEA</t>
  </si>
  <si>
    <t>Solar PV</t>
  </si>
  <si>
    <t>Offshore</t>
  </si>
  <si>
    <t>Onshore</t>
  </si>
  <si>
    <t>PV</t>
  </si>
  <si>
    <t>Total</t>
  </si>
  <si>
    <t>GEO/TIME</t>
  </si>
  <si>
    <t>UPDATED DATA</t>
  </si>
  <si>
    <t>IEA</t>
  </si>
  <si>
    <t>Source: IEA World Energy Balances 2018 - https://webstore.iea.org/world-energy-balances-2018</t>
  </si>
  <si>
    <t>Development in variable renewable energy capacity</t>
  </si>
  <si>
    <t xml:space="preserve">Unit </t>
  </si>
  <si>
    <t>Megawatt</t>
  </si>
  <si>
    <t>Source</t>
  </si>
  <si>
    <t>Eurostat</t>
  </si>
  <si>
    <t>Intro</t>
  </si>
  <si>
    <t>NETP inspired</t>
  </si>
  <si>
    <t>No.</t>
  </si>
  <si>
    <t>Figure</t>
  </si>
  <si>
    <t>Text</t>
  </si>
  <si>
    <t>Transforming the power sector</t>
  </si>
  <si>
    <t>https://webstore.iea.org/electricity-information-2018</t>
  </si>
  <si>
    <t>Source: IEA Electricity Information 2018 - https://webstore.iea.org/electricity-information-2018</t>
  </si>
  <si>
    <t xml:space="preserve">Methodology available at: http://wds.iea.org/wds/pdf/Ele_Documentation.pdf </t>
  </si>
  <si>
    <t xml:space="preserve">Please note that all IEA data is subject to the following Terms and Conditions found on the IEA's website: https://www.iea.org/t&amp;c/termsandconditions/ </t>
  </si>
  <si>
    <t>Contact: stats@iea.org</t>
  </si>
  <si>
    <t>Electricity generation by fuel - Denmark</t>
  </si>
  <si>
    <t>Units:  GWh</t>
  </si>
  <si>
    <t>Year</t>
  </si>
  <si>
    <t>Coal</t>
  </si>
  <si>
    <t>Oil</t>
  </si>
  <si>
    <t>Gas</t>
  </si>
  <si>
    <t>Biofuels</t>
  </si>
  <si>
    <t>Waste</t>
  </si>
  <si>
    <t>Solar thermal</t>
  </si>
  <si>
    <t>Tide</t>
  </si>
  <si>
    <t xml:space="preserve"> Note: Free downloadable time series show only 5 year increments.</t>
  </si>
  <si>
    <t>Electricity generation by fuel - Finland</t>
  </si>
  <si>
    <t>Electricity generation by fuel - Iceland</t>
  </si>
  <si>
    <t>Electricity generation by fuel - Norway</t>
  </si>
  <si>
    <t>Electricity generation by fuel - Sweden</t>
  </si>
  <si>
    <t>RE</t>
  </si>
  <si>
    <t>3.3 A</t>
  </si>
  <si>
    <t>3.3 B</t>
  </si>
  <si>
    <t>Primary y axis</t>
  </si>
  <si>
    <t>MtCO2</t>
  </si>
  <si>
    <t>Power &amp; heat generation</t>
  </si>
  <si>
    <t>Industry</t>
  </si>
  <si>
    <t>Transport</t>
  </si>
  <si>
    <t>Buildings</t>
  </si>
  <si>
    <t>Other</t>
  </si>
  <si>
    <t>DATA OLD</t>
  </si>
  <si>
    <t>Power generation</t>
  </si>
  <si>
    <t>Other transformation</t>
  </si>
  <si>
    <r>
      <t>Nordic direct energy-related CO</t>
    </r>
    <r>
      <rPr>
        <vertAlign val="subscript"/>
        <sz val="11"/>
        <rFont val="Calibri"/>
        <family val="2"/>
      </rPr>
      <t>2</t>
    </r>
    <r>
      <rPr>
        <sz val="11"/>
        <rFont val="Calibri"/>
        <family val="2"/>
      </rPr>
      <t xml:space="preserve"> emissions in the CNS, by sector and country</t>
    </r>
  </si>
  <si>
    <t>FIG 03.3 B</t>
  </si>
  <si>
    <t>Eurostat + Modified NETP 2016 1.9</t>
  </si>
  <si>
    <t xml:space="preserve">Eurostat: Code: env_air_gge, Last update: 11/06/19 </t>
  </si>
  <si>
    <t>Note: Free downloadable time series show only 5 year increments.</t>
  </si>
  <si>
    <t>Variable RE</t>
  </si>
  <si>
    <t>Other RE</t>
  </si>
  <si>
    <t>TOTAL RE</t>
  </si>
  <si>
    <t>DK</t>
  </si>
  <si>
    <t>FI</t>
  </si>
  <si>
    <t>IS</t>
  </si>
  <si>
    <t>NO</t>
  </si>
  <si>
    <t>SE</t>
  </si>
  <si>
    <t>Waste is assumed fully renewable</t>
  </si>
  <si>
    <t>TOTAL</t>
  </si>
  <si>
    <t>VRE</t>
  </si>
  <si>
    <t>Electricity generation in the Nordic countries, 2013</t>
  </si>
  <si>
    <t xml:space="preserve"> At present, 83% of the electricity production in the Nordic countries is carbon neutral, of which 63% is renewable. </t>
  </si>
  <si>
    <t>Primary x axis</t>
  </si>
  <si>
    <t>Natural Gas</t>
  </si>
  <si>
    <t>Biomass and waste</t>
  </si>
  <si>
    <t>IEA Electricity Information 2018 - https://webstore.iea.org/electricity-information-2018</t>
  </si>
  <si>
    <t>ENTSO-E Statistical factsheet</t>
  </si>
  <si>
    <t>ENTSO-E Statistical factsheet 2018</t>
  </si>
  <si>
    <t>https://orkustofnun.is/gogn/os-onnur-rit/Orkutolur-2018-enska.pdf</t>
  </si>
  <si>
    <t>Eurostat [nrg_ind_335a] and Statistics Greenland. Data retrieved from Eurostat: 20200217 . For Iceland</t>
  </si>
  <si>
    <t>2020 02 17</t>
  </si>
  <si>
    <t>Latest update to this worksheet:</t>
  </si>
  <si>
    <t>Source for 2020 update: Eurostat SHARES. https://ec.europa.eu/eurostat/web/energy/data/shares</t>
  </si>
  <si>
    <t xml:space="preserve">&lt;-- </t>
  </si>
  <si>
    <t>old calculations</t>
  </si>
  <si>
    <t>VRES</t>
  </si>
  <si>
    <t>Other RES</t>
  </si>
  <si>
    <t>Total RES</t>
  </si>
  <si>
    <t>Data from Eurostat SHARES (year 2018). Can be found in dedicated spreadsheet</t>
  </si>
  <si>
    <t>Country</t>
  </si>
  <si>
    <t>ENTSO-E statistical factsheet</t>
  </si>
  <si>
    <t>Europe - ENTSO-E (only 2018)</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</si>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</sst>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 #,##0.00_ ;_ * \-#,##0.00_ ;_ * &quot;-&quot;??_ ;_ @_ "/>
    <numFmt numFmtId="165" formatCode="0.0"/>
    <numFmt numFmtId="166" formatCode="0.0\ %"/>
    <numFmt numFmtId="167" formatCode="0.0%"/>
    <numFmt numFmtId="168" formatCode="#,##0.000"/>
    <numFmt numFmtId="169" formatCode="_-* #,##0\ _k_r_._-;\-* #,##0\ _k_r_._-;_-* &quot;-&quot;??\ _k_r_._-;_-@_-"/>
  </numFmts>
  <fonts count="37">
    <font>
      <sz val="11"/>
      <color theme="1"/>
      <name val="Calibri"/>
      <family val="2"/>
      <scheme val="minor"/>
    </font>
    <font>
      <sz val="11"/>
      <color theme="1"/>
      <name val="Calibri"/>
      <family val="2"/>
      <scheme val="minor"/>
    </font>
    <font>
      <b/>
      <sz val="16"/>
      <color theme="0"/>
      <name val="Calibri"/>
      <family val="2"/>
      <scheme val="minor"/>
    </font>
    <font>
      <sz val="16"/>
      <color theme="0"/>
      <name val="Calibri"/>
      <family val="2"/>
      <scheme val="minor"/>
    </font>
    <font>
      <sz val="11"/>
      <name val="Calibri"/>
      <family val="2"/>
      <scheme val="minor"/>
    </font>
    <font>
      <b/>
      <sz val="11"/>
      <name val="Calibri"/>
      <family val="2"/>
      <scheme val="minor"/>
    </font>
    <font>
      <sz val="16"/>
      <color rgb="FFFF0000"/>
      <name val="Calibri"/>
      <family val="2"/>
      <scheme val="minor"/>
    </font>
    <font>
      <b/>
      <sz val="18"/>
      <name val="Calibri"/>
      <family val="2"/>
      <scheme val="minor"/>
    </font>
    <font>
      <b/>
      <sz val="12"/>
      <name val="Calibri"/>
      <family val="2"/>
      <scheme val="minor"/>
    </font>
    <font>
      <sz val="11"/>
      <color rgb="FF000000"/>
      <name val="Calibri"/>
      <family val="2"/>
    </font>
    <font>
      <b/>
      <sz val="14"/>
      <color rgb="FF000000"/>
      <name val="Calibri"/>
      <family val="2"/>
    </font>
    <font>
      <b/>
      <sz val="11"/>
      <color rgb="FF000000"/>
      <name val="Calibri"/>
      <family val="2"/>
    </font>
    <font>
      <sz val="11"/>
      <name val="Arial"/>
      <family val="2"/>
    </font>
    <font>
      <sz val="10"/>
      <name val="Arial"/>
      <family val="2"/>
    </font>
    <font>
      <sz val="11"/>
      <color rgb="FFFF0000"/>
      <name val="Arial"/>
      <family val="2"/>
    </font>
    <font>
      <b/>
      <sz val="16"/>
      <color rgb="FF385988"/>
      <name val="Mark OT"/>
      <family val="2"/>
    </font>
    <font>
      <sz val="11"/>
      <color theme="1"/>
      <name val="Calibri"/>
      <family val="2"/>
    </font>
    <font>
      <sz val="16"/>
      <color rgb="FFFFFFFF"/>
      <name val="Calibri"/>
      <family val="2"/>
    </font>
    <font>
      <b/>
      <sz val="16"/>
      <color rgb="FFFFFFFF"/>
      <name val="Calibri"/>
      <family val="2"/>
    </font>
    <font>
      <sz val="11"/>
      <name val="Calibri"/>
      <family val="2"/>
    </font>
    <font>
      <b/>
      <sz val="11"/>
      <name val="Calibri"/>
      <family val="2"/>
    </font>
    <font>
      <sz val="16"/>
      <color rgb="FFFF0000"/>
      <name val="Calibri"/>
      <family val="2"/>
    </font>
    <font>
      <vertAlign val="subscript"/>
      <sz val="11"/>
      <name val="Calibri"/>
      <family val="2"/>
    </font>
    <font>
      <b/>
      <sz val="18"/>
      <name val="Calibri"/>
      <family val="2"/>
    </font>
    <font>
      <b/>
      <sz val="12"/>
      <name val="Calibri"/>
      <family val="2"/>
    </font>
    <font>
      <sz val="10"/>
      <name val="Calibri"/>
      <family val="2"/>
      <scheme val="minor"/>
    </font>
    <font>
      <b/>
      <sz val="11"/>
      <color theme="1"/>
      <name val="Calibri"/>
      <family val="2"/>
      <scheme val="minor"/>
    </font>
    <font>
      <sz val="9"/>
      <color indexed="81"/>
      <name val="Tahoma"/>
      <charset val="1"/>
    </font>
    <font>
      <b/>
      <sz val="9"/>
      <color indexed="81"/>
      <name val="Tahoma"/>
      <charset val="1"/>
    </font>
    <font>
      <sz val="9"/>
      <color indexed="81"/>
      <name val="Tahoma"/>
      <family val="2"/>
    </font>
    <font>
      <b/>
      <sz val="9"/>
      <color indexed="81"/>
      <name val="Tahoma"/>
      <family val="2"/>
    </font>
    <font>
      <u/>
      <sz val="11"/>
      <color theme="10"/>
      <name val="Calibri"/>
      <family val="2"/>
      <scheme val="minor"/>
    </font>
    <font>
      <sz val="11"/>
      <color theme="0" tint="-0.249977111117893"/>
      <name val="Calibri"/>
      <family val="2"/>
      <scheme val="minor"/>
    </font>
    <font>
      <sz val="10"/>
      <color theme="0" tint="-0.249977111117893"/>
      <name val="Calibri"/>
      <family val="2"/>
      <scheme val="minor"/>
    </font>
    <font>
      <i/>
      <sz val="8"/>
      <color theme="0" tint="-0.249977111117893"/>
      <name val="Calibri"/>
      <family val="2"/>
      <scheme val="minor"/>
    </font>
    <font>
      <i/>
      <sz val="11"/>
      <name val="Calibri"/>
      <family val="2"/>
    </font>
    <font>
      <b/>
      <sz val="11"/>
      <name val="Arial"/>
      <family val="2"/>
    </font>
  </fonts>
  <fills count="20">
    <fill>
      <patternFill patternType="none"/>
    </fill>
    <fill>
      <patternFill patternType="gray125"/>
    </fill>
    <fill>
      <patternFill patternType="solid">
        <fgColor rgb="FF00678E"/>
        <bgColor indexed="64"/>
      </patternFill>
    </fill>
    <fill>
      <patternFill patternType="solid">
        <fgColor theme="0"/>
        <bgColor indexed="64"/>
      </patternFill>
    </fill>
    <fill>
      <patternFill patternType="solid">
        <fgColor indexed="44"/>
        <bgColor indexed="64"/>
      </patternFill>
    </fill>
    <fill>
      <patternFill patternType="solid">
        <fgColor rgb="FFC2C4C5"/>
        <bgColor rgb="FF000000"/>
      </patternFill>
    </fill>
    <fill>
      <patternFill patternType="solid">
        <fgColor rgb="FFBDE4FF"/>
        <bgColor rgb="FF000000"/>
      </patternFill>
    </fill>
    <fill>
      <patternFill patternType="solid">
        <fgColor rgb="FFE1E1E1"/>
        <bgColor rgb="FF000000"/>
      </patternFill>
    </fill>
    <fill>
      <patternFill patternType="solid">
        <fgColor rgb="FFEFF5FC"/>
        <bgColor rgb="FF000000"/>
      </patternFill>
    </fill>
    <fill>
      <patternFill patternType="solid">
        <fgColor rgb="FF00678E"/>
        <bgColor rgb="FF000000"/>
      </patternFill>
    </fill>
    <fill>
      <patternFill patternType="solid">
        <fgColor rgb="FFFFFFFF"/>
        <bgColor rgb="FF000000"/>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3" tint="0.39997558519241921"/>
        <bgColor indexed="64"/>
      </patternFill>
    </fill>
    <fill>
      <patternFill patternType="solid">
        <fgColor theme="8" tint="0.79998168889431442"/>
        <bgColor indexed="64"/>
      </patternFill>
    </fill>
    <fill>
      <patternFill patternType="solid">
        <fgColor rgb="FFFFFF00"/>
        <bgColor indexed="64"/>
      </patternFill>
    </fill>
    <fill>
      <patternFill patternType="solid">
        <fgColor theme="6"/>
        <bgColor indexed="64"/>
      </patternFill>
    </fill>
    <fill>
      <patternFill patternType="solid">
        <fgColor rgb="FFFF0000"/>
        <bgColor indexed="64"/>
      </patternFill>
    </fill>
    <fill>
      <patternFill patternType="solid">
        <fgColor theme="7"/>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right/>
      <top/>
      <bottom style="thin">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s>
  <cellStyleXfs count="7">
    <xf numFmtId="0" fontId="0" fillId="0" borderId="0"/>
    <xf numFmtId="9" fontId="1" fillId="0" borderId="0" applyFont="0" applyFill="0" applyBorder="0" applyAlignment="0" applyProtection="0"/>
    <xf numFmtId="0" fontId="9" fillId="0" borderId="0" applyNumberFormat="0" applyBorder="0" applyAlignment="0"/>
    <xf numFmtId="0" fontId="12" fillId="0" borderId="0"/>
    <xf numFmtId="9" fontId="12" fillId="0" borderId="0" applyFont="0" applyFill="0" applyBorder="0" applyAlignment="0" applyProtection="0"/>
    <xf numFmtId="164" fontId="1" fillId="0" borderId="0" applyFont="0" applyFill="0" applyBorder="0" applyAlignment="0" applyProtection="0"/>
    <xf numFmtId="0" fontId="31" fillId="0" borderId="0" applyNumberFormat="0" applyFill="0" applyBorder="0" applyAlignment="0" applyProtection="0"/>
  </cellStyleXfs>
  <cellXfs count="172">
    <xf numFmtId="0" fontId="0" fillId="0" borderId="0" xfId="0"/>
    <xf numFmtId="0" fontId="2" fillId="2" borderId="0" xfId="0" applyFont="1" applyFill="1" applyBorder="1" applyAlignment="1">
      <alignment vertical="center"/>
    </xf>
    <xf numFmtId="0" fontId="3" fillId="2" borderId="0" xfId="0" applyFont="1" applyFill="1" applyBorder="1" applyAlignment="1">
      <alignment vertical="center"/>
    </xf>
    <xf numFmtId="0" fontId="4" fillId="3" borderId="0" xfId="0" applyFont="1" applyFill="1" applyBorder="1"/>
    <xf numFmtId="0" fontId="5" fillId="3" borderId="0" xfId="0" applyFont="1" applyFill="1" applyBorder="1"/>
    <xf numFmtId="0" fontId="6" fillId="3" borderId="0" xfId="0" applyFont="1" applyFill="1" applyBorder="1"/>
    <xf numFmtId="0" fontId="7" fillId="3" borderId="0" xfId="0" applyFont="1" applyFill="1" applyBorder="1"/>
    <xf numFmtId="0" fontId="4" fillId="3" borderId="0" xfId="0" applyFont="1" applyFill="1" applyBorder="1" applyAlignment="1">
      <alignment vertical="top"/>
    </xf>
    <xf numFmtId="0" fontId="4" fillId="3" borderId="0" xfId="0" applyFont="1" applyFill="1" applyBorder="1" applyAlignment="1">
      <alignment horizontal="left" vertical="top"/>
    </xf>
    <xf numFmtId="0" fontId="8" fillId="3" borderId="0" xfId="0" applyFont="1" applyFill="1" applyBorder="1"/>
    <xf numFmtId="1" fontId="5" fillId="3" borderId="0" xfId="0" applyNumberFormat="1" applyFont="1" applyFill="1" applyBorder="1"/>
    <xf numFmtId="2" fontId="4" fillId="3" borderId="0" xfId="0" applyNumberFormat="1" applyFont="1" applyFill="1" applyBorder="1"/>
    <xf numFmtId="0" fontId="4" fillId="3" borderId="0" xfId="0" applyFont="1" applyFill="1" applyBorder="1" applyAlignment="1">
      <alignment horizontal="right"/>
    </xf>
    <xf numFmtId="0" fontId="4" fillId="3" borderId="0" xfId="0" applyNumberFormat="1" applyFont="1" applyFill="1" applyBorder="1"/>
    <xf numFmtId="0" fontId="5" fillId="3" borderId="0" xfId="0" applyFont="1" applyFill="1" applyBorder="1" applyAlignment="1"/>
    <xf numFmtId="0" fontId="5" fillId="3" borderId="0" xfId="0" applyFont="1" applyFill="1" applyBorder="1" applyAlignment="1">
      <alignment horizontal="center"/>
    </xf>
    <xf numFmtId="3" fontId="4" fillId="3" borderId="0" xfId="0" applyNumberFormat="1" applyFont="1" applyFill="1" applyBorder="1"/>
    <xf numFmtId="1" fontId="4" fillId="3" borderId="0" xfId="0" applyNumberFormat="1" applyFont="1" applyFill="1" applyBorder="1"/>
    <xf numFmtId="9" fontId="4" fillId="3" borderId="0" xfId="1" applyFont="1" applyFill="1" applyBorder="1"/>
    <xf numFmtId="165" fontId="4" fillId="3" borderId="0" xfId="0" applyNumberFormat="1" applyFont="1" applyFill="1" applyBorder="1"/>
    <xf numFmtId="166" fontId="4" fillId="3" borderId="0" xfId="1" applyNumberFormat="1" applyFont="1" applyFill="1" applyBorder="1"/>
    <xf numFmtId="0" fontId="4" fillId="3" borderId="1" xfId="0" applyFont="1" applyFill="1" applyBorder="1"/>
    <xf numFmtId="0" fontId="4" fillId="3" borderId="2" xfId="0" applyFont="1" applyFill="1" applyBorder="1"/>
    <xf numFmtId="0" fontId="5" fillId="3" borderId="2" xfId="0" applyFont="1" applyFill="1" applyBorder="1"/>
    <xf numFmtId="0" fontId="4" fillId="3" borderId="3" xfId="0" applyFont="1" applyFill="1" applyBorder="1"/>
    <xf numFmtId="167" fontId="4" fillId="3" borderId="0" xfId="1" applyNumberFormat="1" applyFont="1" applyFill="1" applyBorder="1"/>
    <xf numFmtId="2" fontId="4" fillId="3" borderId="4" xfId="0" applyNumberFormat="1" applyFont="1" applyFill="1" applyBorder="1"/>
    <xf numFmtId="2" fontId="4" fillId="3" borderId="5" xfId="0" applyNumberFormat="1" applyFont="1" applyFill="1" applyBorder="1"/>
    <xf numFmtId="0" fontId="5" fillId="3" borderId="4" xfId="0" applyFont="1" applyFill="1" applyBorder="1"/>
    <xf numFmtId="0" fontId="4" fillId="3" borderId="5" xfId="0" applyFont="1" applyFill="1" applyBorder="1"/>
    <xf numFmtId="1" fontId="4" fillId="3" borderId="5" xfId="0" applyNumberFormat="1" applyFont="1" applyFill="1" applyBorder="1"/>
    <xf numFmtId="0" fontId="5" fillId="3" borderId="6" xfId="0" applyFont="1" applyFill="1" applyBorder="1"/>
    <xf numFmtId="0" fontId="4" fillId="3" borderId="7" xfId="0" applyFont="1" applyFill="1" applyBorder="1"/>
    <xf numFmtId="2" fontId="4" fillId="3" borderId="7" xfId="0" applyNumberFormat="1" applyFont="1" applyFill="1" applyBorder="1"/>
    <xf numFmtId="1" fontId="4" fillId="3" borderId="7" xfId="0" applyNumberFormat="1" applyFont="1" applyFill="1" applyBorder="1"/>
    <xf numFmtId="1" fontId="4" fillId="3" borderId="8" xfId="0" applyNumberFormat="1" applyFont="1" applyFill="1" applyBorder="1"/>
    <xf numFmtId="0" fontId="10" fillId="0" borderId="0" xfId="2" applyFont="1" applyFill="1" applyProtection="1"/>
    <xf numFmtId="0" fontId="9" fillId="0" borderId="0" xfId="2" applyFill="1" applyProtection="1"/>
    <xf numFmtId="0" fontId="11" fillId="0" borderId="0" xfId="2" applyNumberFormat="1" applyFont="1" applyFill="1" applyProtection="1"/>
    <xf numFmtId="0" fontId="11" fillId="0" borderId="0" xfId="2" applyFont="1" applyFill="1" applyProtection="1"/>
    <xf numFmtId="165" fontId="9" fillId="0" borderId="0" xfId="2" applyNumberFormat="1" applyFill="1" applyProtection="1"/>
    <xf numFmtId="0" fontId="9" fillId="0" borderId="0" xfId="2" applyFill="1" applyAlignment="1" applyProtection="1">
      <alignment wrapText="1"/>
    </xf>
    <xf numFmtId="9" fontId="0" fillId="0" borderId="0" xfId="1" applyFont="1"/>
    <xf numFmtId="0" fontId="12" fillId="0" borderId="0" xfId="3"/>
    <xf numFmtId="3" fontId="13" fillId="0" borderId="9" xfId="3" applyNumberFormat="1" applyFont="1" applyFill="1" applyBorder="1" applyAlignment="1"/>
    <xf numFmtId="9" fontId="0" fillId="0" borderId="0" xfId="4" applyFont="1"/>
    <xf numFmtId="167" fontId="0" fillId="0" borderId="0" xfId="4" applyNumberFormat="1" applyFont="1"/>
    <xf numFmtId="3" fontId="12" fillId="0" borderId="0" xfId="3" applyNumberFormat="1"/>
    <xf numFmtId="0" fontId="13" fillId="4" borderId="9" xfId="3" applyNumberFormat="1" applyFont="1" applyFill="1" applyBorder="1" applyAlignment="1"/>
    <xf numFmtId="168" fontId="13" fillId="0" borderId="0" xfId="3" applyNumberFormat="1" applyFont="1" applyFill="1" applyBorder="1" applyAlignment="1"/>
    <xf numFmtId="3" fontId="13" fillId="0" borderId="0" xfId="3" applyNumberFormat="1" applyFont="1" applyFill="1" applyBorder="1" applyAlignment="1"/>
    <xf numFmtId="0" fontId="13" fillId="4" borderId="0" xfId="3" applyNumberFormat="1" applyFont="1" applyFill="1" applyBorder="1" applyAlignment="1"/>
    <xf numFmtId="0" fontId="12" fillId="0" borderId="10" xfId="3" applyBorder="1" applyAlignment="1">
      <alignment horizontal="center"/>
    </xf>
    <xf numFmtId="0" fontId="0" fillId="0" borderId="0" xfId="0" applyFill="1"/>
    <xf numFmtId="0" fontId="4" fillId="0" borderId="0" xfId="0" applyFont="1" applyFill="1" applyBorder="1"/>
    <xf numFmtId="0" fontId="5" fillId="0" borderId="0" xfId="0" applyFont="1" applyFill="1" applyBorder="1"/>
    <xf numFmtId="165" fontId="4" fillId="0" borderId="0" xfId="0" applyNumberFormat="1" applyFont="1" applyFill="1" applyBorder="1"/>
    <xf numFmtId="1" fontId="4" fillId="0" borderId="0" xfId="0" applyNumberFormat="1" applyFont="1" applyFill="1" applyBorder="1"/>
    <xf numFmtId="0" fontId="9" fillId="3" borderId="0" xfId="2" applyFill="1" applyProtection="1"/>
    <xf numFmtId="0" fontId="0" fillId="3" borderId="0" xfId="0" applyFill="1"/>
    <xf numFmtId="0" fontId="5" fillId="3" borderId="12" xfId="0" applyFont="1" applyFill="1" applyBorder="1"/>
    <xf numFmtId="0" fontId="5" fillId="3" borderId="14" xfId="0" applyFont="1" applyFill="1" applyBorder="1"/>
    <xf numFmtId="165" fontId="9" fillId="3" borderId="16" xfId="2" applyNumberFormat="1" applyFill="1" applyBorder="1" applyProtection="1"/>
    <xf numFmtId="0" fontId="12" fillId="0" borderId="0" xfId="3" applyFill="1" applyBorder="1"/>
    <xf numFmtId="0" fontId="13" fillId="0" borderId="0" xfId="3" applyNumberFormat="1" applyFont="1" applyFill="1" applyBorder="1" applyAlignment="1"/>
    <xf numFmtId="0" fontId="14" fillId="3" borderId="0" xfId="3" applyFont="1" applyFill="1"/>
    <xf numFmtId="0" fontId="4" fillId="3" borderId="11" xfId="0" applyFont="1" applyFill="1" applyBorder="1"/>
    <xf numFmtId="0" fontId="4" fillId="3" borderId="12" xfId="0" applyFont="1" applyFill="1" applyBorder="1"/>
    <xf numFmtId="1" fontId="5" fillId="3" borderId="12" xfId="0" applyNumberFormat="1" applyFont="1" applyFill="1" applyBorder="1"/>
    <xf numFmtId="2" fontId="4" fillId="3" borderId="12" xfId="0" applyNumberFormat="1" applyFont="1" applyFill="1" applyBorder="1"/>
    <xf numFmtId="2" fontId="4" fillId="3" borderId="13" xfId="0" applyNumberFormat="1" applyFont="1" applyFill="1" applyBorder="1"/>
    <xf numFmtId="0" fontId="4" fillId="3" borderId="14" xfId="0" applyFont="1" applyFill="1" applyBorder="1"/>
    <xf numFmtId="0" fontId="4" fillId="3" borderId="15" xfId="0" applyFont="1" applyFill="1" applyBorder="1"/>
    <xf numFmtId="1" fontId="4" fillId="3" borderId="15" xfId="0" applyNumberFormat="1" applyFont="1" applyFill="1" applyBorder="1"/>
    <xf numFmtId="0" fontId="4" fillId="3" borderId="16" xfId="0" applyFont="1" applyFill="1" applyBorder="1"/>
    <xf numFmtId="0" fontId="4" fillId="3" borderId="17" xfId="0" applyFont="1" applyFill="1" applyBorder="1"/>
    <xf numFmtId="0" fontId="5" fillId="3" borderId="17" xfId="0" applyFont="1" applyFill="1" applyBorder="1"/>
    <xf numFmtId="0" fontId="4" fillId="3" borderId="18" xfId="0" applyFont="1" applyFill="1" applyBorder="1"/>
    <xf numFmtId="0" fontId="15" fillId="0" borderId="0" xfId="0" applyFont="1"/>
    <xf numFmtId="0" fontId="14" fillId="0" borderId="0" xfId="3" applyFont="1" applyFill="1"/>
    <xf numFmtId="0" fontId="11" fillId="5" borderId="0" xfId="0" applyFont="1" applyFill="1"/>
    <xf numFmtId="0" fontId="16" fillId="5" borderId="0" xfId="0" applyFont="1" applyFill="1"/>
    <xf numFmtId="0" fontId="9" fillId="6" borderId="0" xfId="0" applyFont="1" applyFill="1" applyAlignment="1">
      <alignment horizontal="center"/>
    </xf>
    <xf numFmtId="0" fontId="9" fillId="6" borderId="0" xfId="0" applyFont="1" applyFill="1" applyAlignment="1">
      <alignment horizontal="left"/>
    </xf>
    <xf numFmtId="0" fontId="9" fillId="6" borderId="0" xfId="0" applyFont="1" applyFill="1"/>
    <xf numFmtId="0" fontId="9" fillId="0" borderId="0" xfId="0" quotePrefix="1" applyFont="1" applyAlignment="1">
      <alignment horizontal="center"/>
    </xf>
    <xf numFmtId="0" fontId="9" fillId="0" borderId="0" xfId="0" applyFont="1"/>
    <xf numFmtId="0" fontId="9" fillId="7" borderId="0" xfId="0" applyFont="1" applyFill="1" applyAlignment="1">
      <alignment horizontal="center"/>
    </xf>
    <xf numFmtId="0" fontId="9" fillId="7" borderId="0" xfId="0" applyFont="1" applyFill="1"/>
    <xf numFmtId="0" fontId="9" fillId="8" borderId="0" xfId="0" applyFont="1" applyFill="1"/>
    <xf numFmtId="0" fontId="9" fillId="0" borderId="0" xfId="0" applyFont="1" applyAlignment="1">
      <alignment horizontal="center"/>
    </xf>
    <xf numFmtId="0" fontId="4" fillId="0" borderId="0" xfId="3" applyFont="1"/>
    <xf numFmtId="0" fontId="7" fillId="3" borderId="0" xfId="0" applyFont="1" applyFill="1"/>
    <xf numFmtId="0" fontId="4" fillId="3" borderId="0" xfId="0" applyFont="1" applyFill="1"/>
    <xf numFmtId="1" fontId="4" fillId="3" borderId="0" xfId="0" applyNumberFormat="1" applyFont="1" applyFill="1"/>
    <xf numFmtId="2" fontId="4" fillId="3" borderId="0" xfId="0" applyNumberFormat="1" applyFont="1" applyFill="1"/>
    <xf numFmtId="169" fontId="0" fillId="0" borderId="0" xfId="5" applyNumberFormat="1" applyFont="1"/>
    <xf numFmtId="169" fontId="0" fillId="0" borderId="0" xfId="0" applyNumberFormat="1"/>
    <xf numFmtId="9" fontId="0" fillId="3" borderId="0" xfId="1" applyFont="1" applyFill="1"/>
    <xf numFmtId="0" fontId="17" fillId="9" borderId="0" xfId="0" applyFont="1" applyFill="1" applyAlignment="1">
      <alignment vertical="center"/>
    </xf>
    <xf numFmtId="0" fontId="18" fillId="9" borderId="0" xfId="0" applyFont="1" applyFill="1" applyAlignment="1">
      <alignment vertical="center"/>
    </xf>
    <xf numFmtId="0" fontId="19" fillId="10" borderId="0" xfId="0" applyFont="1" applyFill="1"/>
    <xf numFmtId="0" fontId="20" fillId="10" borderId="0" xfId="0" applyFont="1" applyFill="1"/>
    <xf numFmtId="0" fontId="21" fillId="10" borderId="0" xfId="0" applyFont="1" applyFill="1"/>
    <xf numFmtId="0" fontId="23" fillId="10" borderId="0" xfId="0" applyFont="1" applyFill="1"/>
    <xf numFmtId="0" fontId="19" fillId="10" borderId="0" xfId="0" applyFont="1" applyFill="1" applyAlignment="1">
      <alignment vertical="top"/>
    </xf>
    <xf numFmtId="0" fontId="19" fillId="10" borderId="0" xfId="0" applyFont="1" applyFill="1" applyAlignment="1">
      <alignment horizontal="left" vertical="top"/>
    </xf>
    <xf numFmtId="0" fontId="24" fillId="10" borderId="0" xfId="0" applyFont="1" applyFill="1"/>
    <xf numFmtId="1" fontId="20" fillId="10" borderId="0" xfId="0" applyNumberFormat="1" applyFont="1" applyFill="1"/>
    <xf numFmtId="2" fontId="19" fillId="10" borderId="0" xfId="0" applyNumberFormat="1" applyFont="1" applyFill="1"/>
    <xf numFmtId="0" fontId="19" fillId="10" borderId="0" xfId="0" applyFont="1" applyFill="1" applyAlignment="1">
      <alignment horizontal="right"/>
    </xf>
    <xf numFmtId="165" fontId="19" fillId="10" borderId="0" xfId="0" applyNumberFormat="1" applyFont="1" applyFill="1"/>
    <xf numFmtId="1" fontId="19" fillId="10" borderId="0" xfId="0" applyNumberFormat="1" applyFont="1" applyFill="1"/>
    <xf numFmtId="0" fontId="0" fillId="13" borderId="0" xfId="0" applyFill="1"/>
    <xf numFmtId="0" fontId="3" fillId="2" borderId="0" xfId="0" applyFont="1" applyFill="1" applyAlignment="1">
      <alignment vertical="center"/>
    </xf>
    <xf numFmtId="0" fontId="2" fillId="2" borderId="0" xfId="0" applyFont="1" applyFill="1" applyAlignment="1">
      <alignment vertical="center"/>
    </xf>
    <xf numFmtId="0" fontId="5" fillId="3" borderId="0" xfId="0" applyFont="1" applyFill="1"/>
    <xf numFmtId="0" fontId="6" fillId="3" borderId="0" xfId="0" applyFont="1" applyFill="1"/>
    <xf numFmtId="0" fontId="25" fillId="3" borderId="0" xfId="0" applyFont="1" applyFill="1" applyAlignment="1">
      <alignment horizontal="left" vertical="center"/>
    </xf>
    <xf numFmtId="0" fontId="4" fillId="3" borderId="0" xfId="0" applyFont="1" applyFill="1" applyAlignment="1">
      <alignment vertical="top"/>
    </xf>
    <xf numFmtId="0" fontId="4" fillId="3" borderId="0" xfId="0" applyFont="1" applyFill="1" applyAlignment="1">
      <alignment horizontal="left" vertical="top"/>
    </xf>
    <xf numFmtId="0" fontId="8" fillId="3" borderId="0" xfId="0" applyFont="1" applyFill="1"/>
    <xf numFmtId="1" fontId="5" fillId="3" borderId="0" xfId="0" applyNumberFormat="1" applyFont="1" applyFill="1"/>
    <xf numFmtId="0" fontId="4" fillId="3" borderId="0" xfId="0" applyFont="1" applyFill="1" applyAlignment="1">
      <alignment horizontal="right"/>
    </xf>
    <xf numFmtId="0" fontId="5" fillId="3" borderId="0" xfId="0" applyFont="1" applyFill="1" applyAlignment="1">
      <alignment horizontal="right"/>
    </xf>
    <xf numFmtId="9" fontId="4" fillId="3" borderId="0" xfId="1" applyFont="1" applyFill="1"/>
    <xf numFmtId="9" fontId="4" fillId="3" borderId="0" xfId="0" applyNumberFormat="1" applyFont="1" applyFill="1"/>
    <xf numFmtId="0" fontId="9" fillId="0" borderId="0" xfId="0" applyFont="1" applyFill="1"/>
    <xf numFmtId="0" fontId="4" fillId="16" borderId="0" xfId="0" applyFont="1" applyFill="1" applyBorder="1"/>
    <xf numFmtId="1" fontId="4" fillId="16" borderId="0" xfId="0" applyNumberFormat="1" applyFont="1" applyFill="1" applyBorder="1"/>
    <xf numFmtId="0" fontId="31" fillId="0" borderId="0" xfId="6"/>
    <xf numFmtId="0" fontId="26" fillId="3" borderId="0" xfId="0" applyFont="1" applyFill="1" applyBorder="1"/>
    <xf numFmtId="0" fontId="26" fillId="3" borderId="15" xfId="0" applyFont="1" applyFill="1" applyBorder="1"/>
    <xf numFmtId="0" fontId="5" fillId="3" borderId="29" xfId="0" applyFont="1" applyFill="1" applyBorder="1"/>
    <xf numFmtId="165" fontId="9" fillId="3" borderId="28" xfId="2" applyNumberFormat="1" applyFont="1" applyFill="1" applyBorder="1" applyProtection="1"/>
    <xf numFmtId="0" fontId="26" fillId="0" borderId="0" xfId="0" applyFont="1"/>
    <xf numFmtId="0" fontId="32" fillId="0" borderId="0" xfId="0" applyFont="1"/>
    <xf numFmtId="0" fontId="32" fillId="0" borderId="0" xfId="0" applyFont="1" applyFill="1"/>
    <xf numFmtId="0" fontId="32" fillId="0" borderId="20" xfId="0" applyFont="1" applyBorder="1"/>
    <xf numFmtId="0" fontId="32" fillId="0" borderId="21" xfId="0" applyFont="1" applyBorder="1"/>
    <xf numFmtId="0" fontId="32" fillId="0" borderId="22" xfId="0" applyFont="1" applyBorder="1"/>
    <xf numFmtId="0" fontId="33" fillId="0" borderId="0" xfId="0" applyFont="1" applyFill="1" applyAlignment="1">
      <alignment wrapText="1"/>
    </xf>
    <xf numFmtId="0" fontId="32" fillId="0" borderId="23" xfId="0" applyFont="1" applyBorder="1"/>
    <xf numFmtId="0" fontId="32" fillId="11" borderId="19" xfId="0" applyFont="1" applyFill="1" applyBorder="1"/>
    <xf numFmtId="0" fontId="33" fillId="11" borderId="19" xfId="0" applyFont="1" applyFill="1" applyBorder="1" applyAlignment="1">
      <alignment wrapText="1"/>
    </xf>
    <xf numFmtId="0" fontId="32" fillId="0" borderId="24" xfId="0" applyFont="1" applyBorder="1"/>
    <xf numFmtId="9" fontId="32" fillId="0" borderId="0" xfId="1" applyFont="1" applyFill="1"/>
    <xf numFmtId="9" fontId="32" fillId="0" borderId="0" xfId="0" applyNumberFormat="1" applyFont="1" applyFill="1"/>
    <xf numFmtId="0" fontId="32" fillId="0" borderId="19" xfId="0" applyFont="1" applyBorder="1"/>
    <xf numFmtId="9" fontId="32" fillId="0" borderId="19" xfId="1" applyFont="1" applyBorder="1"/>
    <xf numFmtId="9" fontId="32" fillId="0" borderId="19" xfId="0" applyNumberFormat="1" applyFont="1" applyBorder="1"/>
    <xf numFmtId="9" fontId="32" fillId="0" borderId="0" xfId="0" applyNumberFormat="1" applyFont="1"/>
    <xf numFmtId="0" fontId="32" fillId="0" borderId="25" xfId="0" applyFont="1" applyBorder="1"/>
    <xf numFmtId="0" fontId="34" fillId="0" borderId="26" xfId="0" applyFont="1" applyBorder="1"/>
    <xf numFmtId="0" fontId="32" fillId="0" borderId="26" xfId="0" applyFont="1" applyBorder="1"/>
    <xf numFmtId="0" fontId="32" fillId="0" borderId="27" xfId="0" applyFont="1" applyBorder="1"/>
    <xf numFmtId="0" fontId="32" fillId="12" borderId="0" xfId="0" applyFont="1" applyFill="1"/>
    <xf numFmtId="0" fontId="32" fillId="13" borderId="0" xfId="0" applyFont="1" applyFill="1"/>
    <xf numFmtId="0" fontId="32" fillId="14" borderId="0" xfId="0" applyFont="1" applyFill="1"/>
    <xf numFmtId="0" fontId="32" fillId="15" borderId="0" xfId="0" applyFont="1" applyFill="1" applyAlignment="1">
      <alignment horizontal="right"/>
    </xf>
    <xf numFmtId="0" fontId="32" fillId="15" borderId="0" xfId="0" applyFont="1" applyFill="1"/>
    <xf numFmtId="9" fontId="32" fillId="0" borderId="0" xfId="1" applyFont="1"/>
    <xf numFmtId="3" fontId="13" fillId="17" borderId="9" xfId="3" applyNumberFormat="1" applyFont="1" applyFill="1" applyBorder="1" applyAlignment="1"/>
    <xf numFmtId="3" fontId="0" fillId="0" borderId="0" xfId="0" applyNumberFormat="1"/>
    <xf numFmtId="3" fontId="13" fillId="18" borderId="9" xfId="3" applyNumberFormat="1" applyFont="1" applyFill="1" applyBorder="1" applyAlignment="1"/>
    <xf numFmtId="9" fontId="0" fillId="0" borderId="0" xfId="4" applyNumberFormat="1" applyFont="1"/>
    <xf numFmtId="165" fontId="0" fillId="3" borderId="0" xfId="0" applyNumberFormat="1" applyFill="1"/>
    <xf numFmtId="0" fontId="0" fillId="19" borderId="0" xfId="0" applyFill="1"/>
    <xf numFmtId="0" fontId="26" fillId="3" borderId="0" xfId="0" applyFont="1" applyFill="1"/>
    <xf numFmtId="0" fontId="35" fillId="10" borderId="0" xfId="0" applyFont="1" applyFill="1"/>
    <xf numFmtId="0" fontId="36" fillId="0" borderId="0" xfId="3" applyFont="1"/>
    <xf numFmtId="0" fontId="5" fillId="3" borderId="0" xfId="0" applyFont="1" applyFill="1" applyBorder="1" applyAlignment="1">
      <alignment horizontal="center"/>
    </xf>
  </cellXfs>
  <cellStyles count="7">
    <cellStyle name="Comma" xfId="5" builtinId="3"/>
    <cellStyle name="Hyperlink" xfId="6" builtinId="8"/>
    <cellStyle name="Normal" xfId="0" builtinId="0"/>
    <cellStyle name="Normal 2" xfId="3" xr:uid="{BE673512-3D96-4C7D-BC2A-9FCB25E15F25}"/>
    <cellStyle name="Normal 8" xfId="2" xr:uid="{2C02ABE7-1272-4D56-B715-49E90C491771}"/>
    <cellStyle name="Percent" xfId="1" builtinId="5"/>
    <cellStyle name="Percent 2" xfId="4" xr:uid="{75BF130C-2974-40C4-80AA-B4C4606918C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charts/_rels/chart10.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2.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13.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15.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6.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9.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162226278861612E-2"/>
          <c:y val="3.7392541062924917E-2"/>
          <c:w val="0.72772020795869119"/>
          <c:h val="0.77131220744184414"/>
        </c:manualLayout>
      </c:layout>
      <c:barChart>
        <c:barDir val="col"/>
        <c:grouping val="stacked"/>
        <c:varyColors val="0"/>
        <c:ser>
          <c:idx val="0"/>
          <c:order val="0"/>
          <c:tx>
            <c:strRef>
              <c:f>'FIG 03.1'!$B$44</c:f>
              <c:strCache>
                <c:ptCount val="1"/>
                <c:pt idx="0">
                  <c:v>Fossil</c:v>
                </c:pt>
              </c:strCache>
            </c:strRef>
          </c:tx>
          <c:spPr>
            <a:solidFill>
              <a:schemeClr val="tx1">
                <a:lumMod val="50000"/>
                <a:lumOff val="50000"/>
              </a:schemeClr>
            </a:solidFill>
          </c:spPr>
          <c:invertIfNegative val="0"/>
          <c:cat>
            <c:multiLvlStrRef>
              <c:extLst>
                <c:ext xmlns:c15="http://schemas.microsoft.com/office/drawing/2012/chart" uri="{02D57815-91ED-43cb-92C2-25804820EDAC}">
                  <c15:fullRef>
                    <c15:sqref>'FIG 03.1'!$C$42:$G$43</c15:sqref>
                  </c15:fullRef>
                </c:ext>
              </c:extLst>
              <c:f>('FIG 03.1'!$C$42:$C$43,'FIG 03.1'!$E$42:$E$43,'FIG 03.1'!$G$42:$G$43)</c:f>
              <c:multiLvlStrCache>
                <c:ptCount val="3"/>
                <c:lvl>
                  <c:pt idx="1">
                    <c:v>CNS</c:v>
                  </c:pt>
                  <c:pt idx="2">
                    <c:v>CNS</c:v>
                  </c:pt>
                </c:lvl>
                <c:lvl>
                  <c:pt idx="0">
                    <c:v>2013</c:v>
                  </c:pt>
                </c:lvl>
              </c:multiLvlStrCache>
            </c:multiLvlStrRef>
          </c:cat>
          <c:val>
            <c:numRef>
              <c:extLst>
                <c:ext xmlns:c15="http://schemas.microsoft.com/office/drawing/2012/chart" uri="{02D57815-91ED-43cb-92C2-25804820EDAC}">
                  <c15:fullRef>
                    <c15:sqref>'FIG 03.1'!$C$44:$G$44</c15:sqref>
                  </c15:fullRef>
                </c:ext>
              </c:extLst>
              <c:f>('FIG 03.1'!$C$44,'FIG 03.1'!$E$44,'FIG 03.1'!$G$44)</c:f>
              <c:numCache>
                <c:formatCode>#,##0</c:formatCode>
                <c:ptCount val="3"/>
                <c:pt idx="0">
                  <c:v>44.657000000000004</c:v>
                </c:pt>
                <c:pt idx="1">
                  <c:v>16.353409580541609</c:v>
                </c:pt>
                <c:pt idx="2">
                  <c:v>0.93624482848100732</c:v>
                </c:pt>
              </c:numCache>
            </c:numRef>
          </c:val>
          <c:extLst>
            <c:ext xmlns:c16="http://schemas.microsoft.com/office/drawing/2014/chart" uri="{C3380CC4-5D6E-409C-BE32-E72D297353CC}">
              <c16:uniqueId val="{00000000-B92C-4E0C-AA31-5EDCCA38F536}"/>
            </c:ext>
          </c:extLst>
        </c:ser>
        <c:ser>
          <c:idx val="2"/>
          <c:order val="2"/>
          <c:tx>
            <c:strRef>
              <c:f>'FIG 03.1'!$B$46</c:f>
              <c:strCache>
                <c:ptCount val="1"/>
                <c:pt idx="0">
                  <c:v>Nuclear</c:v>
                </c:pt>
              </c:strCache>
            </c:strRef>
          </c:tx>
          <c:spPr>
            <a:solidFill>
              <a:schemeClr val="accent5"/>
            </a:solidFill>
          </c:spPr>
          <c:invertIfNegative val="0"/>
          <c:cat>
            <c:multiLvlStrRef>
              <c:extLst>
                <c:ext xmlns:c15="http://schemas.microsoft.com/office/drawing/2012/chart" uri="{02D57815-91ED-43cb-92C2-25804820EDAC}">
                  <c15:fullRef>
                    <c15:sqref>'FIG 03.1'!$C$42:$G$43</c15:sqref>
                  </c15:fullRef>
                </c:ext>
              </c:extLst>
              <c:f>('FIG 03.1'!$C$42:$C$43,'FIG 03.1'!$E$42:$E$43,'FIG 03.1'!$G$42:$G$43)</c:f>
              <c:multiLvlStrCache>
                <c:ptCount val="3"/>
                <c:lvl>
                  <c:pt idx="1">
                    <c:v>CNS</c:v>
                  </c:pt>
                  <c:pt idx="2">
                    <c:v>CNS</c:v>
                  </c:pt>
                </c:lvl>
                <c:lvl>
                  <c:pt idx="0">
                    <c:v>2013</c:v>
                  </c:pt>
                </c:lvl>
              </c:multiLvlStrCache>
            </c:multiLvlStrRef>
          </c:cat>
          <c:val>
            <c:numRef>
              <c:extLst>
                <c:ext xmlns:c15="http://schemas.microsoft.com/office/drawing/2012/chart" uri="{02D57815-91ED-43cb-92C2-25804820EDAC}">
                  <c15:fullRef>
                    <c15:sqref>'FIG 03.1'!$C$46:$G$46</c15:sqref>
                  </c15:fullRef>
                </c:ext>
              </c:extLst>
              <c:f>('FIG 03.1'!$C$46,'FIG 03.1'!$E$46,'FIG 03.1'!$G$46)</c:f>
              <c:numCache>
                <c:formatCode>#,##0</c:formatCode>
                <c:ptCount val="3"/>
                <c:pt idx="0">
                  <c:v>90.063000000000017</c:v>
                </c:pt>
                <c:pt idx="1">
                  <c:v>90.104428497175888</c:v>
                </c:pt>
                <c:pt idx="2">
                  <c:v>32.536324109126532</c:v>
                </c:pt>
              </c:numCache>
            </c:numRef>
          </c:val>
          <c:extLst>
            <c:ext xmlns:c16="http://schemas.microsoft.com/office/drawing/2014/chart" uri="{C3380CC4-5D6E-409C-BE32-E72D297353CC}">
              <c16:uniqueId val="{00000001-B92C-4E0C-AA31-5EDCCA38F536}"/>
            </c:ext>
          </c:extLst>
        </c:ser>
        <c:ser>
          <c:idx val="3"/>
          <c:order val="3"/>
          <c:tx>
            <c:strRef>
              <c:f>'FIG 03.1'!$B$47</c:f>
              <c:strCache>
                <c:ptCount val="1"/>
                <c:pt idx="0">
                  <c:v>Biomass</c:v>
                </c:pt>
              </c:strCache>
            </c:strRef>
          </c:tx>
          <c:spPr>
            <a:solidFill>
              <a:schemeClr val="tx2"/>
            </a:solidFill>
          </c:spPr>
          <c:invertIfNegative val="0"/>
          <c:cat>
            <c:multiLvlStrRef>
              <c:extLst>
                <c:ext xmlns:c15="http://schemas.microsoft.com/office/drawing/2012/chart" uri="{02D57815-91ED-43cb-92C2-25804820EDAC}">
                  <c15:fullRef>
                    <c15:sqref>'FIG 03.1'!$C$42:$G$43</c15:sqref>
                  </c15:fullRef>
                </c:ext>
              </c:extLst>
              <c:f>('FIG 03.1'!$C$42:$C$43,'FIG 03.1'!$E$42:$E$43,'FIG 03.1'!$G$42:$G$43)</c:f>
              <c:multiLvlStrCache>
                <c:ptCount val="3"/>
                <c:lvl>
                  <c:pt idx="1">
                    <c:v>CNS</c:v>
                  </c:pt>
                  <c:pt idx="2">
                    <c:v>CNS</c:v>
                  </c:pt>
                </c:lvl>
                <c:lvl>
                  <c:pt idx="0">
                    <c:v>2013</c:v>
                  </c:pt>
                </c:lvl>
              </c:multiLvlStrCache>
            </c:multiLvlStrRef>
          </c:cat>
          <c:val>
            <c:numRef>
              <c:extLst>
                <c:ext xmlns:c15="http://schemas.microsoft.com/office/drawing/2012/chart" uri="{02D57815-91ED-43cb-92C2-25804820EDAC}">
                  <c15:fullRef>
                    <c15:sqref>'FIG 03.1'!$C$47:$G$47</c15:sqref>
                  </c15:fullRef>
                </c:ext>
              </c:extLst>
              <c:f>('FIG 03.1'!$C$47,'FIG 03.1'!$E$47,'FIG 03.1'!$G$47)</c:f>
              <c:numCache>
                <c:formatCode>#,##0</c:formatCode>
                <c:ptCount val="3"/>
                <c:pt idx="0">
                  <c:v>30.678000000000004</c:v>
                </c:pt>
                <c:pt idx="1">
                  <c:v>42.851215031623695</c:v>
                </c:pt>
                <c:pt idx="2">
                  <c:v>37.672710418293981</c:v>
                </c:pt>
              </c:numCache>
            </c:numRef>
          </c:val>
          <c:extLst>
            <c:ext xmlns:c16="http://schemas.microsoft.com/office/drawing/2014/chart" uri="{C3380CC4-5D6E-409C-BE32-E72D297353CC}">
              <c16:uniqueId val="{00000002-B92C-4E0C-AA31-5EDCCA38F536}"/>
            </c:ext>
          </c:extLst>
        </c:ser>
        <c:ser>
          <c:idx val="7"/>
          <c:order val="4"/>
          <c:tx>
            <c:strRef>
              <c:f>'FIG 03.1'!$B$51</c:f>
              <c:strCache>
                <c:ptCount val="1"/>
                <c:pt idx="0">
                  <c:v>Biomass with CCS</c:v>
                </c:pt>
              </c:strCache>
            </c:strRef>
          </c:tx>
          <c:spPr>
            <a:solidFill>
              <a:schemeClr val="tx2">
                <a:lumMod val="40000"/>
                <a:lumOff val="60000"/>
              </a:schemeClr>
            </a:solidFill>
          </c:spPr>
          <c:invertIfNegative val="0"/>
          <c:cat>
            <c:multiLvlStrRef>
              <c:extLst>
                <c:ext xmlns:c15="http://schemas.microsoft.com/office/drawing/2012/chart" uri="{02D57815-91ED-43cb-92C2-25804820EDAC}">
                  <c15:fullRef>
                    <c15:sqref>'FIG 03.1'!$C$42:$G$43</c15:sqref>
                  </c15:fullRef>
                </c:ext>
              </c:extLst>
              <c:f>('FIG 03.1'!$C$42:$C$43,'FIG 03.1'!$E$42:$E$43,'FIG 03.1'!$G$42:$G$43)</c:f>
              <c:multiLvlStrCache>
                <c:ptCount val="3"/>
                <c:lvl>
                  <c:pt idx="1">
                    <c:v>CNS</c:v>
                  </c:pt>
                  <c:pt idx="2">
                    <c:v>CNS</c:v>
                  </c:pt>
                </c:lvl>
                <c:lvl>
                  <c:pt idx="0">
                    <c:v>2013</c:v>
                  </c:pt>
                </c:lvl>
              </c:multiLvlStrCache>
            </c:multiLvlStrRef>
          </c:cat>
          <c:val>
            <c:numRef>
              <c:extLst>
                <c:ext xmlns:c15="http://schemas.microsoft.com/office/drawing/2012/chart" uri="{02D57815-91ED-43cb-92C2-25804820EDAC}">
                  <c15:fullRef>
                    <c15:sqref>'FIG 03.1'!$C$51:$G$51</c15:sqref>
                  </c15:fullRef>
                </c:ext>
              </c:extLst>
              <c:f>('FIG 03.1'!$C$51,'FIG 03.1'!$E$51,'FIG 03.1'!$G$51)</c:f>
              <c:numCache>
                <c:formatCode>#,##0</c:formatCode>
                <c:ptCount val="3"/>
                <c:pt idx="0">
                  <c:v>0</c:v>
                </c:pt>
                <c:pt idx="1">
                  <c:v>0</c:v>
                </c:pt>
                <c:pt idx="2">
                  <c:v>1.9913632181702461</c:v>
                </c:pt>
              </c:numCache>
            </c:numRef>
          </c:val>
          <c:extLst>
            <c:ext xmlns:c16="http://schemas.microsoft.com/office/drawing/2014/chart" uri="{C3380CC4-5D6E-409C-BE32-E72D297353CC}">
              <c16:uniqueId val="{00000003-B92C-4E0C-AA31-5EDCCA38F536}"/>
            </c:ext>
          </c:extLst>
        </c:ser>
        <c:ser>
          <c:idx val="8"/>
          <c:order val="5"/>
          <c:tx>
            <c:strRef>
              <c:f>'FIG 03.1'!$B$52</c:f>
              <c:strCache>
                <c:ptCount val="1"/>
                <c:pt idx="0">
                  <c:v>Geothermal</c:v>
                </c:pt>
              </c:strCache>
            </c:strRef>
          </c:tx>
          <c:spPr>
            <a:solidFill>
              <a:schemeClr val="accent4"/>
            </a:solidFill>
          </c:spPr>
          <c:invertIfNegative val="0"/>
          <c:cat>
            <c:multiLvlStrRef>
              <c:extLst>
                <c:ext xmlns:c15="http://schemas.microsoft.com/office/drawing/2012/chart" uri="{02D57815-91ED-43cb-92C2-25804820EDAC}">
                  <c15:fullRef>
                    <c15:sqref>'FIG 03.1'!$C$42:$G$43</c15:sqref>
                  </c15:fullRef>
                </c:ext>
              </c:extLst>
              <c:f>('FIG 03.1'!$C$42:$C$43,'FIG 03.1'!$E$42:$E$43,'FIG 03.1'!$G$42:$G$43)</c:f>
              <c:multiLvlStrCache>
                <c:ptCount val="3"/>
                <c:lvl>
                  <c:pt idx="1">
                    <c:v>CNS</c:v>
                  </c:pt>
                  <c:pt idx="2">
                    <c:v>CNS</c:v>
                  </c:pt>
                </c:lvl>
                <c:lvl>
                  <c:pt idx="0">
                    <c:v>2013</c:v>
                  </c:pt>
                </c:lvl>
              </c:multiLvlStrCache>
            </c:multiLvlStrRef>
          </c:cat>
          <c:val>
            <c:numRef>
              <c:extLst>
                <c:ext xmlns:c15="http://schemas.microsoft.com/office/drawing/2012/chart" uri="{02D57815-91ED-43cb-92C2-25804820EDAC}">
                  <c15:fullRef>
                    <c15:sqref>'FIG 03.1'!$C$52:$G$52</c15:sqref>
                  </c15:fullRef>
                </c:ext>
              </c:extLst>
              <c:f>('FIG 03.1'!$C$52,'FIG 03.1'!$E$52,'FIG 03.1'!$G$52)</c:f>
              <c:numCache>
                <c:formatCode>#,##0</c:formatCode>
                <c:ptCount val="3"/>
                <c:pt idx="0">
                  <c:v>5.6970000000000001</c:v>
                </c:pt>
                <c:pt idx="1">
                  <c:v>6.1717267296079914</c:v>
                </c:pt>
                <c:pt idx="2">
                  <c:v>5.8287516064942348</c:v>
                </c:pt>
              </c:numCache>
            </c:numRef>
          </c:val>
          <c:extLst>
            <c:ext xmlns:c16="http://schemas.microsoft.com/office/drawing/2014/chart" uri="{C3380CC4-5D6E-409C-BE32-E72D297353CC}">
              <c16:uniqueId val="{00000004-B92C-4E0C-AA31-5EDCCA38F536}"/>
            </c:ext>
          </c:extLst>
        </c:ser>
        <c:ser>
          <c:idx val="4"/>
          <c:order val="6"/>
          <c:tx>
            <c:strRef>
              <c:f>'FIG 03.1'!$B$48</c:f>
              <c:strCache>
                <c:ptCount val="1"/>
                <c:pt idx="0">
                  <c:v>Hydro</c:v>
                </c:pt>
              </c:strCache>
            </c:strRef>
          </c:tx>
          <c:spPr>
            <a:solidFill>
              <a:schemeClr val="accent1">
                <a:lumMod val="75000"/>
              </a:schemeClr>
            </a:solidFill>
          </c:spPr>
          <c:invertIfNegative val="0"/>
          <c:cat>
            <c:multiLvlStrRef>
              <c:extLst>
                <c:ext xmlns:c15="http://schemas.microsoft.com/office/drawing/2012/chart" uri="{02D57815-91ED-43cb-92C2-25804820EDAC}">
                  <c15:fullRef>
                    <c15:sqref>'FIG 03.1'!$C$42:$G$43</c15:sqref>
                  </c15:fullRef>
                </c:ext>
              </c:extLst>
              <c:f>('FIG 03.1'!$C$42:$C$43,'FIG 03.1'!$E$42:$E$43,'FIG 03.1'!$G$42:$G$43)</c:f>
              <c:multiLvlStrCache>
                <c:ptCount val="3"/>
                <c:lvl>
                  <c:pt idx="1">
                    <c:v>CNS</c:v>
                  </c:pt>
                  <c:pt idx="2">
                    <c:v>CNS</c:v>
                  </c:pt>
                </c:lvl>
                <c:lvl>
                  <c:pt idx="0">
                    <c:v>2013</c:v>
                  </c:pt>
                </c:lvl>
              </c:multiLvlStrCache>
            </c:multiLvlStrRef>
          </c:cat>
          <c:val>
            <c:numRef>
              <c:extLst>
                <c:ext xmlns:c15="http://schemas.microsoft.com/office/drawing/2012/chart" uri="{02D57815-91ED-43cb-92C2-25804820EDAC}">
                  <c15:fullRef>
                    <c15:sqref>'FIG 03.1'!$C$48:$G$48</c15:sqref>
                  </c15:fullRef>
                </c:ext>
              </c:extLst>
              <c:f>('FIG 03.1'!$C$48,'FIG 03.1'!$E$48,'FIG 03.1'!$G$48)</c:f>
              <c:numCache>
                <c:formatCode>#,##0</c:formatCode>
                <c:ptCount val="3"/>
                <c:pt idx="0">
                  <c:v>215.55200000000002</c:v>
                </c:pt>
                <c:pt idx="1">
                  <c:v>237.03419711030995</c:v>
                </c:pt>
                <c:pt idx="2">
                  <c:v>261.490611433906</c:v>
                </c:pt>
              </c:numCache>
            </c:numRef>
          </c:val>
          <c:extLst>
            <c:ext xmlns:c16="http://schemas.microsoft.com/office/drawing/2014/chart" uri="{C3380CC4-5D6E-409C-BE32-E72D297353CC}">
              <c16:uniqueId val="{00000005-B92C-4E0C-AA31-5EDCCA38F536}"/>
            </c:ext>
          </c:extLst>
        </c:ser>
        <c:ser>
          <c:idx val="5"/>
          <c:order val="7"/>
          <c:tx>
            <c:strRef>
              <c:f>'FIG 03.1'!$B$49</c:f>
              <c:strCache>
                <c:ptCount val="1"/>
                <c:pt idx="0">
                  <c:v>Wind</c:v>
                </c:pt>
              </c:strCache>
            </c:strRef>
          </c:tx>
          <c:spPr>
            <a:solidFill>
              <a:schemeClr val="accent1"/>
            </a:solidFill>
          </c:spPr>
          <c:invertIfNegative val="0"/>
          <c:cat>
            <c:multiLvlStrRef>
              <c:extLst>
                <c:ext xmlns:c15="http://schemas.microsoft.com/office/drawing/2012/chart" uri="{02D57815-91ED-43cb-92C2-25804820EDAC}">
                  <c15:fullRef>
                    <c15:sqref>'FIG 03.1'!$C$42:$G$43</c15:sqref>
                  </c15:fullRef>
                </c:ext>
              </c:extLst>
              <c:f>('FIG 03.1'!$C$42:$C$43,'FIG 03.1'!$E$42:$E$43,'FIG 03.1'!$G$42:$G$43)</c:f>
              <c:multiLvlStrCache>
                <c:ptCount val="3"/>
                <c:lvl>
                  <c:pt idx="1">
                    <c:v>CNS</c:v>
                  </c:pt>
                  <c:pt idx="2">
                    <c:v>CNS</c:v>
                  </c:pt>
                </c:lvl>
                <c:lvl>
                  <c:pt idx="0">
                    <c:v>2013</c:v>
                  </c:pt>
                </c:lvl>
              </c:multiLvlStrCache>
            </c:multiLvlStrRef>
          </c:cat>
          <c:val>
            <c:numRef>
              <c:extLst>
                <c:ext xmlns:c15="http://schemas.microsoft.com/office/drawing/2012/chart" uri="{02D57815-91ED-43cb-92C2-25804820EDAC}">
                  <c15:fullRef>
                    <c15:sqref>'FIG 03.1'!$C$49:$G$49</c15:sqref>
                  </c15:fullRef>
                </c:ext>
              </c:extLst>
              <c:f>('FIG 03.1'!$C$49,'FIG 03.1'!$E$49,'FIG 03.1'!$G$49)</c:f>
              <c:numCache>
                <c:formatCode>#,##0</c:formatCode>
                <c:ptCount val="3"/>
                <c:pt idx="0">
                  <c:v>28.80506211001989</c:v>
                </c:pt>
                <c:pt idx="1">
                  <c:v>75.192894846818774</c:v>
                </c:pt>
                <c:pt idx="2">
                  <c:v>149.76567868925122</c:v>
                </c:pt>
              </c:numCache>
            </c:numRef>
          </c:val>
          <c:extLst>
            <c:ext xmlns:c16="http://schemas.microsoft.com/office/drawing/2014/chart" uri="{C3380CC4-5D6E-409C-BE32-E72D297353CC}">
              <c16:uniqueId val="{00000006-B92C-4E0C-AA31-5EDCCA38F536}"/>
            </c:ext>
          </c:extLst>
        </c:ser>
        <c:ser>
          <c:idx val="6"/>
          <c:order val="8"/>
          <c:tx>
            <c:strRef>
              <c:f>'FIG 03.1'!$B$50</c:f>
              <c:strCache>
                <c:ptCount val="1"/>
                <c:pt idx="0">
                  <c:v>Solar</c:v>
                </c:pt>
              </c:strCache>
            </c:strRef>
          </c:tx>
          <c:spPr>
            <a:solidFill>
              <a:schemeClr val="accent6"/>
            </a:solidFill>
          </c:spPr>
          <c:invertIfNegative val="0"/>
          <c:cat>
            <c:multiLvlStrRef>
              <c:extLst>
                <c:ext xmlns:c15="http://schemas.microsoft.com/office/drawing/2012/chart" uri="{02D57815-91ED-43cb-92C2-25804820EDAC}">
                  <c15:fullRef>
                    <c15:sqref>'FIG 03.1'!$C$42:$G$43</c15:sqref>
                  </c15:fullRef>
                </c:ext>
              </c:extLst>
              <c:f>('FIG 03.1'!$C$42:$C$43,'FIG 03.1'!$E$42:$E$43,'FIG 03.1'!$G$42:$G$43)</c:f>
              <c:multiLvlStrCache>
                <c:ptCount val="3"/>
                <c:lvl>
                  <c:pt idx="1">
                    <c:v>CNS</c:v>
                  </c:pt>
                  <c:pt idx="2">
                    <c:v>CNS</c:v>
                  </c:pt>
                </c:lvl>
                <c:lvl>
                  <c:pt idx="0">
                    <c:v>2013</c:v>
                  </c:pt>
                </c:lvl>
              </c:multiLvlStrCache>
            </c:multiLvlStrRef>
          </c:cat>
          <c:val>
            <c:numRef>
              <c:extLst>
                <c:ext xmlns:c15="http://schemas.microsoft.com/office/drawing/2012/chart" uri="{02D57815-91ED-43cb-92C2-25804820EDAC}">
                  <c15:fullRef>
                    <c15:sqref>'FIG 03.1'!$C$50:$G$50</c15:sqref>
                  </c15:fullRef>
                </c:ext>
              </c:extLst>
              <c:f>('FIG 03.1'!$C$50,'FIG 03.1'!$E$50,'FIG 03.1'!$G$50)</c:f>
              <c:numCache>
                <c:formatCode>#,##0</c:formatCode>
                <c:ptCount val="3"/>
                <c:pt idx="0">
                  <c:v>0.55900000000000005</c:v>
                </c:pt>
                <c:pt idx="1">
                  <c:v>1.0483008334309458</c:v>
                </c:pt>
                <c:pt idx="2">
                  <c:v>4.0841896073840562</c:v>
                </c:pt>
              </c:numCache>
            </c:numRef>
          </c:val>
          <c:extLst>
            <c:ext xmlns:c16="http://schemas.microsoft.com/office/drawing/2014/chart" uri="{C3380CC4-5D6E-409C-BE32-E72D297353CC}">
              <c16:uniqueId val="{00000007-B92C-4E0C-AA31-5EDCCA38F536}"/>
            </c:ext>
          </c:extLst>
        </c:ser>
        <c:dLbls>
          <c:showLegendKey val="0"/>
          <c:showVal val="0"/>
          <c:showCatName val="0"/>
          <c:showSerName val="0"/>
          <c:showPercent val="0"/>
          <c:showBubbleSize val="0"/>
        </c:dLbls>
        <c:gapWidth val="150"/>
        <c:overlap val="100"/>
        <c:axId val="97510904"/>
        <c:axId val="97510512"/>
        <c:extLst>
          <c:ext xmlns:c15="http://schemas.microsoft.com/office/drawing/2012/chart" uri="{02D57815-91ED-43cb-92C2-25804820EDAC}">
            <c15:filteredBarSeries>
              <c15:ser>
                <c:idx val="1"/>
                <c:order val="1"/>
                <c:tx>
                  <c:strRef>
                    <c:extLst>
                      <c:ext uri="{02D57815-91ED-43cb-92C2-25804820EDAC}">
                        <c15:formulaRef>
                          <c15:sqref>'FIG 03.1'!$B$45</c15:sqref>
                        </c15:formulaRef>
                      </c:ext>
                    </c:extLst>
                    <c:strCache>
                      <c:ptCount val="1"/>
                      <c:pt idx="0">
                        <c:v>Fossil with CCS</c:v>
                      </c:pt>
                    </c:strCache>
                  </c:strRef>
                </c:tx>
                <c:invertIfNegative val="0"/>
                <c:cat>
                  <c:multiLvlStrRef>
                    <c:extLst>
                      <c:ext uri="{02D57815-91ED-43cb-92C2-25804820EDAC}">
                        <c15:fullRef>
                          <c15:sqref>'FIG 03.1'!$C$42:$G$43</c15:sqref>
                        </c15:fullRef>
                        <c15:formulaRef>
                          <c15:sqref>('FIG 03.1'!$C$42:$C$43,'FIG 03.1'!$E$42:$E$43,'FIG 03.1'!$G$42:$G$43)</c15:sqref>
                        </c15:formulaRef>
                      </c:ext>
                    </c:extLst>
                    <c:multiLvlStrCache>
                      <c:ptCount val="3"/>
                      <c:lvl>
                        <c:pt idx="1">
                          <c:v>CNS</c:v>
                        </c:pt>
                        <c:pt idx="2">
                          <c:v>CNS</c:v>
                        </c:pt>
                      </c:lvl>
                      <c:lvl>
                        <c:pt idx="0">
                          <c:v>2013</c:v>
                        </c:pt>
                      </c:lvl>
                    </c:multiLvlStrCache>
                  </c:multiLvlStrRef>
                </c:cat>
                <c:val>
                  <c:numRef>
                    <c:extLst>
                      <c:ext uri="{02D57815-91ED-43cb-92C2-25804820EDAC}">
                        <c15:fullRef>
                          <c15:sqref>'FIG 03.1'!$C$45:$G$45</c15:sqref>
                        </c15:fullRef>
                        <c15:formulaRef>
                          <c15:sqref>('FIG 03.1'!$C$45,'FIG 03.1'!$E$45,'FIG 03.1'!$G$45)</c15:sqref>
                        </c15:formulaRef>
                      </c:ext>
                    </c:extLst>
                    <c:numCache>
                      <c:formatCode>#,##0</c:formatCode>
                      <c:ptCount val="3"/>
                      <c:pt idx="0">
                        <c:v>0</c:v>
                      </c:pt>
                      <c:pt idx="1">
                        <c:v>1.3918522635908268E-5</c:v>
                      </c:pt>
                      <c:pt idx="2">
                        <c:v>1.7711522166087333E-5</c:v>
                      </c:pt>
                    </c:numCache>
                  </c:numRef>
                </c:val>
                <c:extLst>
                  <c:ext xmlns:c16="http://schemas.microsoft.com/office/drawing/2014/chart" uri="{C3380CC4-5D6E-409C-BE32-E72D297353CC}">
                    <c16:uniqueId val="{00000008-B92C-4E0C-AA31-5EDCCA38F536}"/>
                  </c:ext>
                </c:extLst>
              </c15:ser>
            </c15:filteredBarSeries>
          </c:ext>
        </c:extLst>
      </c:barChart>
      <c:catAx>
        <c:axId val="97510904"/>
        <c:scaling>
          <c:orientation val="minMax"/>
        </c:scaling>
        <c:delete val="0"/>
        <c:axPos val="b"/>
        <c:numFmt formatCode="General" sourceLinked="0"/>
        <c:majorTickMark val="out"/>
        <c:minorTickMark val="none"/>
        <c:tickLblPos val="nextTo"/>
        <c:spPr>
          <a:ln>
            <a:solidFill>
              <a:schemeClr val="tx1"/>
            </a:solidFill>
          </a:ln>
        </c:spPr>
        <c:crossAx val="97510512"/>
        <c:crosses val="autoZero"/>
        <c:auto val="1"/>
        <c:lblAlgn val="ctr"/>
        <c:lblOffset val="100"/>
        <c:noMultiLvlLbl val="0"/>
      </c:catAx>
      <c:valAx>
        <c:axId val="97510512"/>
        <c:scaling>
          <c:orientation val="minMax"/>
        </c:scaling>
        <c:delete val="0"/>
        <c:axPos val="l"/>
        <c:majorGridlines>
          <c:spPr>
            <a:ln cap="rnd">
              <a:solidFill>
                <a:schemeClr val="tx1"/>
              </a:solidFill>
              <a:prstDash val="sysDot"/>
            </a:ln>
          </c:spPr>
        </c:majorGridlines>
        <c:title>
          <c:tx>
            <c:rich>
              <a:bodyPr rot="-5400000" vert="horz"/>
              <a:lstStyle/>
              <a:p>
                <a:pPr>
                  <a:defRPr b="0"/>
                </a:pPr>
                <a:r>
                  <a:rPr lang="en-US" b="0"/>
                  <a:t>TWh</a:t>
                </a:r>
              </a:p>
            </c:rich>
          </c:tx>
          <c:overlay val="0"/>
        </c:title>
        <c:numFmt formatCode="#,##0" sourceLinked="1"/>
        <c:majorTickMark val="out"/>
        <c:minorTickMark val="none"/>
        <c:tickLblPos val="nextTo"/>
        <c:spPr>
          <a:ln>
            <a:noFill/>
          </a:ln>
        </c:spPr>
        <c:crossAx val="97510904"/>
        <c:crosses val="autoZero"/>
        <c:crossBetween val="between"/>
      </c:valAx>
    </c:plotArea>
    <c:legend>
      <c:legendPos val="r"/>
      <c:layout>
        <c:manualLayout>
          <c:xMode val="edge"/>
          <c:yMode val="edge"/>
          <c:x val="0.83688546220750704"/>
          <c:y val="0.16208959284873817"/>
          <c:w val="0.15274924980888149"/>
          <c:h val="0.48721630800833443"/>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'[3]Data IEA'!$H$9</c:f>
              <c:strCache>
                <c:ptCount val="1"/>
                <c:pt idx="0">
                  <c:v>Variable RE</c:v>
                </c:pt>
              </c:strCache>
            </c:strRef>
          </c:tx>
          <c:spPr>
            <a:solidFill>
              <a:schemeClr val="accent4">
                <a:lumMod val="75000"/>
              </a:schemeClr>
            </a:solidFill>
            <a:ln>
              <a:noFill/>
            </a:ln>
            <a:effectLst/>
          </c:spPr>
          <c:invertIfNegative val="0"/>
          <c:cat>
            <c:strRef>
              <c:f>'[3]Data IEA'!$F$10:$F$14</c:f>
              <c:strCache>
                <c:ptCount val="5"/>
                <c:pt idx="0">
                  <c:v>DK</c:v>
                </c:pt>
                <c:pt idx="1">
                  <c:v>FI</c:v>
                </c:pt>
                <c:pt idx="2">
                  <c:v>IS</c:v>
                </c:pt>
                <c:pt idx="3">
                  <c:v>NO</c:v>
                </c:pt>
                <c:pt idx="4">
                  <c:v>SE</c:v>
                </c:pt>
              </c:strCache>
            </c:strRef>
          </c:cat>
          <c:val>
            <c:numRef>
              <c:f>'[3]Data IEA'!$H$10:$H$14</c:f>
              <c:numCache>
                <c:formatCode>General</c:formatCode>
                <c:ptCount val="5"/>
                <c:pt idx="0">
                  <c:v>0.44315575650350569</c:v>
                </c:pt>
                <c:pt idx="1">
                  <c:v>4.5045702771369329E-2</c:v>
                </c:pt>
                <c:pt idx="2">
                  <c:v>4.8517520215633422E-4</c:v>
                </c:pt>
                <c:pt idx="3">
                  <c:v>1.4169674485880549E-2</c:v>
                </c:pt>
                <c:pt idx="4">
                  <c:v>0.10013460675597718</c:v>
                </c:pt>
              </c:numCache>
            </c:numRef>
          </c:val>
          <c:extLst>
            <c:ext xmlns:c16="http://schemas.microsoft.com/office/drawing/2014/chart" uri="{C3380CC4-5D6E-409C-BE32-E72D297353CC}">
              <c16:uniqueId val="{00000000-F9E1-4BAA-A882-023CB3E154D4}"/>
            </c:ext>
          </c:extLst>
        </c:ser>
        <c:ser>
          <c:idx val="1"/>
          <c:order val="1"/>
          <c:tx>
            <c:strRef>
              <c:f>'[3]Data IEA'!$I$9</c:f>
              <c:strCache>
                <c:ptCount val="1"/>
                <c:pt idx="0">
                  <c:v>Other RE</c:v>
                </c:pt>
              </c:strCache>
            </c:strRef>
          </c:tx>
          <c:spPr>
            <a:solidFill>
              <a:schemeClr val="bg1">
                <a:lumMod val="75000"/>
              </a:schemeClr>
            </a:solidFill>
            <a:ln>
              <a:noFill/>
            </a:ln>
            <a:effectLst/>
          </c:spPr>
          <c:invertIfNegative val="0"/>
          <c:cat>
            <c:strRef>
              <c:f>'[3]Data IEA'!$F$10:$F$14</c:f>
              <c:strCache>
                <c:ptCount val="5"/>
                <c:pt idx="0">
                  <c:v>DK</c:v>
                </c:pt>
                <c:pt idx="1">
                  <c:v>FI</c:v>
                </c:pt>
                <c:pt idx="2">
                  <c:v>IS</c:v>
                </c:pt>
                <c:pt idx="3">
                  <c:v>NO</c:v>
                </c:pt>
                <c:pt idx="4">
                  <c:v>SE</c:v>
                </c:pt>
              </c:strCache>
            </c:strRef>
          </c:cat>
          <c:val>
            <c:numRef>
              <c:f>'[3]Data IEA'!$I$10:$I$14</c:f>
              <c:numCache>
                <c:formatCode>General</c:formatCode>
                <c:ptCount val="5"/>
                <c:pt idx="0">
                  <c:v>0.13344472839263483</c:v>
                </c:pt>
                <c:pt idx="1">
                  <c:v>0.3913646584703443</c:v>
                </c:pt>
                <c:pt idx="2">
                  <c:v>0.99935309973045827</c:v>
                </c:pt>
                <c:pt idx="3">
                  <c:v>0.96459590311585519</c:v>
                </c:pt>
                <c:pt idx="4">
                  <c:v>0.46114351644125379</c:v>
                </c:pt>
              </c:numCache>
            </c:numRef>
          </c:val>
          <c:extLst>
            <c:ext xmlns:c16="http://schemas.microsoft.com/office/drawing/2014/chart" uri="{C3380CC4-5D6E-409C-BE32-E72D297353CC}">
              <c16:uniqueId val="{00000001-F9E1-4BAA-A882-023CB3E154D4}"/>
            </c:ext>
          </c:extLst>
        </c:ser>
        <c:dLbls>
          <c:showLegendKey val="0"/>
          <c:showVal val="0"/>
          <c:showCatName val="0"/>
          <c:showSerName val="0"/>
          <c:showPercent val="0"/>
          <c:showBubbleSize val="0"/>
        </c:dLbls>
        <c:gapWidth val="150"/>
        <c:overlap val="100"/>
        <c:axId val="530872672"/>
        <c:axId val="528732128"/>
      </c:barChart>
      <c:catAx>
        <c:axId val="5308726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528732128"/>
        <c:crosses val="autoZero"/>
        <c:auto val="1"/>
        <c:lblAlgn val="ctr"/>
        <c:lblOffset val="100"/>
        <c:noMultiLvlLbl val="0"/>
      </c:catAx>
      <c:valAx>
        <c:axId val="52873212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5308726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DK"/>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720369512634671E-2"/>
          <c:y val="2.8480513767860052E-2"/>
          <c:w val="0.89520688590396791"/>
          <c:h val="0.74442658209390489"/>
        </c:manualLayout>
      </c:layout>
      <c:barChart>
        <c:barDir val="bar"/>
        <c:grouping val="stacked"/>
        <c:varyColors val="0"/>
        <c:ser>
          <c:idx val="0"/>
          <c:order val="0"/>
          <c:tx>
            <c:strRef>
              <c:f>'[3]NETP2016 Figure 1_12'!$K$42</c:f>
              <c:strCache>
                <c:ptCount val="1"/>
                <c:pt idx="0">
                  <c:v>Biomass and waste</c:v>
                </c:pt>
              </c:strCache>
            </c:strRef>
          </c:tx>
          <c:spPr>
            <a:solidFill>
              <a:srgbClr val="A7A9AC"/>
            </a:solidFill>
            <a:ln>
              <a:noFill/>
            </a:ln>
          </c:spPr>
          <c:invertIfNegative val="0"/>
          <c:cat>
            <c:strRef>
              <c:f>'[3]NETP2016 Figure 1_12'!$B$43:$B$47</c:f>
              <c:strCache>
                <c:ptCount val="5"/>
                <c:pt idx="0">
                  <c:v>Denmark</c:v>
                </c:pt>
                <c:pt idx="1">
                  <c:v>Finland</c:v>
                </c:pt>
                <c:pt idx="2">
                  <c:v>Iceland</c:v>
                </c:pt>
                <c:pt idx="3">
                  <c:v>Norway</c:v>
                </c:pt>
                <c:pt idx="4">
                  <c:v>Sweden</c:v>
                </c:pt>
              </c:strCache>
            </c:strRef>
          </c:cat>
          <c:val>
            <c:numRef>
              <c:f>'[3]NETP2016 Figure 1_12'!$K$43:$K$47</c:f>
              <c:numCache>
                <c:formatCode>General</c:formatCode>
                <c:ptCount val="5"/>
                <c:pt idx="0">
                  <c:v>5.6230000000000002</c:v>
                </c:pt>
                <c:pt idx="1">
                  <c:v>11.952</c:v>
                </c:pt>
                <c:pt idx="2">
                  <c:v>0</c:v>
                </c:pt>
                <c:pt idx="3">
                  <c:v>0.436</c:v>
                </c:pt>
                <c:pt idx="4">
                  <c:v>13.077999999999999</c:v>
                </c:pt>
              </c:numCache>
            </c:numRef>
          </c:val>
          <c:extLst>
            <c:ext xmlns:c16="http://schemas.microsoft.com/office/drawing/2014/chart" uri="{C3380CC4-5D6E-409C-BE32-E72D297353CC}">
              <c16:uniqueId val="{00000000-83A6-4663-B815-DE11D27E536C}"/>
            </c:ext>
          </c:extLst>
        </c:ser>
        <c:ser>
          <c:idx val="3"/>
          <c:order val="1"/>
          <c:tx>
            <c:strRef>
              <c:f>'[3]NETP2016 Figure 1_12'!$E$42</c:f>
              <c:strCache>
                <c:ptCount val="1"/>
                <c:pt idx="0">
                  <c:v>Solar</c:v>
                </c:pt>
              </c:strCache>
            </c:strRef>
          </c:tx>
          <c:spPr>
            <a:solidFill>
              <a:srgbClr val="00678E"/>
            </a:solidFill>
            <a:ln>
              <a:noFill/>
            </a:ln>
          </c:spPr>
          <c:invertIfNegative val="0"/>
          <c:cat>
            <c:strRef>
              <c:f>'[3]NETP2016 Figure 1_12'!$B$43:$B$47</c:f>
              <c:strCache>
                <c:ptCount val="5"/>
                <c:pt idx="0">
                  <c:v>Denmark</c:v>
                </c:pt>
                <c:pt idx="1">
                  <c:v>Finland</c:v>
                </c:pt>
                <c:pt idx="2">
                  <c:v>Iceland</c:v>
                </c:pt>
                <c:pt idx="3">
                  <c:v>Norway</c:v>
                </c:pt>
                <c:pt idx="4">
                  <c:v>Sweden</c:v>
                </c:pt>
              </c:strCache>
            </c:strRef>
          </c:cat>
          <c:val>
            <c:numRef>
              <c:f>'[3]NETP2016 Figure 1_12'!$E$43:$E$47</c:f>
              <c:numCache>
                <c:formatCode>General</c:formatCode>
                <c:ptCount val="5"/>
                <c:pt idx="0">
                  <c:v>0.74399999999999999</c:v>
                </c:pt>
                <c:pt idx="1">
                  <c:v>1.7000000000000001E-2</c:v>
                </c:pt>
                <c:pt idx="2">
                  <c:v>0</c:v>
                </c:pt>
                <c:pt idx="3">
                  <c:v>0</c:v>
                </c:pt>
                <c:pt idx="4">
                  <c:v>0.14300000000000002</c:v>
                </c:pt>
              </c:numCache>
            </c:numRef>
          </c:val>
          <c:extLst>
            <c:ext xmlns:c16="http://schemas.microsoft.com/office/drawing/2014/chart" uri="{C3380CC4-5D6E-409C-BE32-E72D297353CC}">
              <c16:uniqueId val="{00000001-83A6-4663-B815-DE11D27E536C}"/>
            </c:ext>
          </c:extLst>
        </c:ser>
        <c:ser>
          <c:idx val="6"/>
          <c:order val="2"/>
          <c:tx>
            <c:strRef>
              <c:f>'[3]NETP2016 Figure 1_12'!$H$42</c:f>
              <c:strCache>
                <c:ptCount val="1"/>
                <c:pt idx="0">
                  <c:v>Hydro</c:v>
                </c:pt>
              </c:strCache>
            </c:strRef>
          </c:tx>
          <c:spPr>
            <a:solidFill>
              <a:srgbClr val="948BB3"/>
            </a:solidFill>
            <a:ln>
              <a:noFill/>
            </a:ln>
          </c:spPr>
          <c:invertIfNegative val="0"/>
          <c:dPt>
            <c:idx val="4"/>
            <c:invertIfNegative val="0"/>
            <c:bubble3D val="0"/>
            <c:spPr>
              <a:solidFill>
                <a:schemeClr val="accent3"/>
              </a:solidFill>
              <a:ln>
                <a:noFill/>
              </a:ln>
            </c:spPr>
            <c:extLst>
              <c:ext xmlns:c16="http://schemas.microsoft.com/office/drawing/2014/chart" uri="{C3380CC4-5D6E-409C-BE32-E72D297353CC}">
                <c16:uniqueId val="{00000003-83A6-4663-B815-DE11D27E536C}"/>
              </c:ext>
            </c:extLst>
          </c:dPt>
          <c:cat>
            <c:strRef>
              <c:f>'[3]NETP2016 Figure 1_12'!$B$43:$B$47</c:f>
              <c:strCache>
                <c:ptCount val="5"/>
                <c:pt idx="0">
                  <c:v>Denmark</c:v>
                </c:pt>
                <c:pt idx="1">
                  <c:v>Finland</c:v>
                </c:pt>
                <c:pt idx="2">
                  <c:v>Iceland</c:v>
                </c:pt>
                <c:pt idx="3">
                  <c:v>Norway</c:v>
                </c:pt>
                <c:pt idx="4">
                  <c:v>Sweden</c:v>
                </c:pt>
              </c:strCache>
            </c:strRef>
          </c:cat>
          <c:val>
            <c:numRef>
              <c:f>'[3]NETP2016 Figure 1_12'!$H$43:$H$47</c:f>
              <c:numCache>
                <c:formatCode>General</c:formatCode>
                <c:ptCount val="5"/>
                <c:pt idx="0">
                  <c:v>1.9E-2</c:v>
                </c:pt>
                <c:pt idx="1">
                  <c:v>15.798999999999999</c:v>
                </c:pt>
                <c:pt idx="2">
                  <c:v>13.47</c:v>
                </c:pt>
                <c:pt idx="3">
                  <c:v>144.005</c:v>
                </c:pt>
                <c:pt idx="4">
                  <c:v>62.137</c:v>
                </c:pt>
              </c:numCache>
            </c:numRef>
          </c:val>
          <c:extLst>
            <c:ext xmlns:c16="http://schemas.microsoft.com/office/drawing/2014/chart" uri="{C3380CC4-5D6E-409C-BE32-E72D297353CC}">
              <c16:uniqueId val="{00000004-83A6-4663-B815-DE11D27E536C}"/>
            </c:ext>
          </c:extLst>
        </c:ser>
        <c:ser>
          <c:idx val="8"/>
          <c:order val="3"/>
          <c:tx>
            <c:strRef>
              <c:f>'[3]NETP2016 Figure 1_12'!$J$42</c:f>
              <c:strCache>
                <c:ptCount val="1"/>
                <c:pt idx="0">
                  <c:v>Wind</c:v>
                </c:pt>
              </c:strCache>
            </c:strRef>
          </c:tx>
          <c:spPr>
            <a:solidFill>
              <a:srgbClr val="E5B951"/>
            </a:solidFill>
            <a:ln>
              <a:noFill/>
            </a:ln>
          </c:spPr>
          <c:invertIfNegative val="0"/>
          <c:cat>
            <c:strRef>
              <c:f>'[3]NETP2016 Figure 1_12'!$B$43:$B$47</c:f>
              <c:strCache>
                <c:ptCount val="5"/>
                <c:pt idx="0">
                  <c:v>Denmark</c:v>
                </c:pt>
                <c:pt idx="1">
                  <c:v>Finland</c:v>
                </c:pt>
                <c:pt idx="2">
                  <c:v>Iceland</c:v>
                </c:pt>
                <c:pt idx="3">
                  <c:v>Norway</c:v>
                </c:pt>
                <c:pt idx="4">
                  <c:v>Sweden</c:v>
                </c:pt>
              </c:strCache>
            </c:strRef>
          </c:cat>
          <c:val>
            <c:numRef>
              <c:f>'[3]NETP2016 Figure 1_12'!$J$43:$J$47</c:f>
              <c:numCache>
                <c:formatCode>General</c:formatCode>
                <c:ptCount val="5"/>
                <c:pt idx="0">
                  <c:v>12.782</c:v>
                </c:pt>
                <c:pt idx="1">
                  <c:v>3.0680000000000001</c:v>
                </c:pt>
                <c:pt idx="2">
                  <c:v>9.0000000000000011E-3</c:v>
                </c:pt>
                <c:pt idx="3">
                  <c:v>2.1160000000000001</c:v>
                </c:pt>
                <c:pt idx="4">
                  <c:v>15.479000000000001</c:v>
                </c:pt>
              </c:numCache>
            </c:numRef>
          </c:val>
          <c:extLst>
            <c:ext xmlns:c16="http://schemas.microsoft.com/office/drawing/2014/chart" uri="{C3380CC4-5D6E-409C-BE32-E72D297353CC}">
              <c16:uniqueId val="{00000005-83A6-4663-B815-DE11D27E536C}"/>
            </c:ext>
          </c:extLst>
        </c:ser>
        <c:ser>
          <c:idx val="1"/>
          <c:order val="4"/>
          <c:tx>
            <c:strRef>
              <c:f>'[3]NETP2016 Figure 1_12'!$C$42</c:f>
              <c:strCache>
                <c:ptCount val="1"/>
                <c:pt idx="0">
                  <c:v>Coal</c:v>
                </c:pt>
              </c:strCache>
            </c:strRef>
          </c:tx>
          <c:spPr>
            <a:solidFill>
              <a:srgbClr val="488652"/>
            </a:solidFill>
            <a:ln>
              <a:noFill/>
            </a:ln>
          </c:spPr>
          <c:invertIfNegative val="0"/>
          <c:cat>
            <c:strRef>
              <c:f>'[3]NETP2016 Figure 1_12'!$B$43:$B$47</c:f>
              <c:strCache>
                <c:ptCount val="5"/>
                <c:pt idx="0">
                  <c:v>Denmark</c:v>
                </c:pt>
                <c:pt idx="1">
                  <c:v>Finland</c:v>
                </c:pt>
                <c:pt idx="2">
                  <c:v>Iceland</c:v>
                </c:pt>
                <c:pt idx="3">
                  <c:v>Norway</c:v>
                </c:pt>
                <c:pt idx="4">
                  <c:v>Sweden</c:v>
                </c:pt>
              </c:strCache>
            </c:strRef>
          </c:cat>
          <c:val>
            <c:numRef>
              <c:f>'[3]NETP2016 Figure 1_12'!$C$43:$C$47</c:f>
              <c:numCache>
                <c:formatCode>General</c:formatCode>
                <c:ptCount val="5"/>
                <c:pt idx="0">
                  <c:v>8.8650000000000002</c:v>
                </c:pt>
                <c:pt idx="1">
                  <c:v>10.509</c:v>
                </c:pt>
                <c:pt idx="2">
                  <c:v>0</c:v>
                </c:pt>
                <c:pt idx="3">
                  <c:v>0.14599999999999999</c:v>
                </c:pt>
                <c:pt idx="4">
                  <c:v>1.0509999999999999</c:v>
                </c:pt>
              </c:numCache>
            </c:numRef>
          </c:val>
          <c:extLst>
            <c:ext xmlns:c16="http://schemas.microsoft.com/office/drawing/2014/chart" uri="{C3380CC4-5D6E-409C-BE32-E72D297353CC}">
              <c16:uniqueId val="{00000006-83A6-4663-B815-DE11D27E536C}"/>
            </c:ext>
          </c:extLst>
        </c:ser>
        <c:ser>
          <c:idx val="5"/>
          <c:order val="5"/>
          <c:tx>
            <c:strRef>
              <c:f>'[3]NETP2016 Figure 1_12'!$G$42</c:f>
              <c:strCache>
                <c:ptCount val="1"/>
                <c:pt idx="0">
                  <c:v>Geothermal</c:v>
                </c:pt>
              </c:strCache>
            </c:strRef>
          </c:tx>
          <c:spPr>
            <a:solidFill>
              <a:srgbClr val="91547F"/>
            </a:solidFill>
            <a:ln>
              <a:noFill/>
            </a:ln>
          </c:spPr>
          <c:invertIfNegative val="0"/>
          <c:cat>
            <c:strRef>
              <c:f>'[3]NETP2016 Figure 1_12'!$B$43:$B$47</c:f>
              <c:strCache>
                <c:ptCount val="5"/>
                <c:pt idx="0">
                  <c:v>Denmark</c:v>
                </c:pt>
                <c:pt idx="1">
                  <c:v>Finland</c:v>
                </c:pt>
                <c:pt idx="2">
                  <c:v>Iceland</c:v>
                </c:pt>
                <c:pt idx="3">
                  <c:v>Norway</c:v>
                </c:pt>
                <c:pt idx="4">
                  <c:v>Sweden</c:v>
                </c:pt>
              </c:strCache>
            </c:strRef>
          </c:cat>
          <c:val>
            <c:numRef>
              <c:f>'[3]NETP2016 Figure 1_12'!$G$43:$G$47</c:f>
              <c:numCache>
                <c:formatCode>General</c:formatCode>
                <c:ptCount val="5"/>
                <c:pt idx="0">
                  <c:v>0</c:v>
                </c:pt>
                <c:pt idx="1">
                  <c:v>0</c:v>
                </c:pt>
                <c:pt idx="2">
                  <c:v>5.0680000000000005</c:v>
                </c:pt>
                <c:pt idx="3">
                  <c:v>0</c:v>
                </c:pt>
                <c:pt idx="4">
                  <c:v>0</c:v>
                </c:pt>
              </c:numCache>
            </c:numRef>
          </c:val>
          <c:extLst>
            <c:ext xmlns:c16="http://schemas.microsoft.com/office/drawing/2014/chart" uri="{C3380CC4-5D6E-409C-BE32-E72D297353CC}">
              <c16:uniqueId val="{00000007-83A6-4663-B815-DE11D27E536C}"/>
            </c:ext>
          </c:extLst>
        </c:ser>
        <c:ser>
          <c:idx val="4"/>
          <c:order val="6"/>
          <c:tx>
            <c:strRef>
              <c:f>'[3]NETP2016 Figure 1_12'!$F$42</c:f>
              <c:strCache>
                <c:ptCount val="1"/>
                <c:pt idx="0">
                  <c:v>Oil</c:v>
                </c:pt>
              </c:strCache>
            </c:strRef>
          </c:tx>
          <c:spPr>
            <a:solidFill>
              <a:schemeClr val="bg2"/>
            </a:solidFill>
            <a:ln>
              <a:noFill/>
            </a:ln>
          </c:spPr>
          <c:invertIfNegative val="0"/>
          <c:cat>
            <c:strRef>
              <c:f>'[3]NETP2016 Figure 1_12'!$B$43:$B$47</c:f>
              <c:strCache>
                <c:ptCount val="5"/>
                <c:pt idx="0">
                  <c:v>Denmark</c:v>
                </c:pt>
                <c:pt idx="1">
                  <c:v>Finland</c:v>
                </c:pt>
                <c:pt idx="2">
                  <c:v>Iceland</c:v>
                </c:pt>
                <c:pt idx="3">
                  <c:v>Norway</c:v>
                </c:pt>
                <c:pt idx="4">
                  <c:v>Sweden</c:v>
                </c:pt>
              </c:strCache>
            </c:strRef>
          </c:cat>
          <c:val>
            <c:numRef>
              <c:f>'[3]NETP2016 Figure 1_12'!$F$43:$F$47</c:f>
              <c:numCache>
                <c:formatCode>General</c:formatCode>
                <c:ptCount val="5"/>
                <c:pt idx="0">
                  <c:v>0.39800000000000002</c:v>
                </c:pt>
                <c:pt idx="1">
                  <c:v>0.2</c:v>
                </c:pt>
                <c:pt idx="2">
                  <c:v>3.0000000000000001E-3</c:v>
                </c:pt>
                <c:pt idx="3">
                  <c:v>0.03</c:v>
                </c:pt>
                <c:pt idx="4">
                  <c:v>0.39800000000000002</c:v>
                </c:pt>
              </c:numCache>
            </c:numRef>
          </c:val>
          <c:extLst>
            <c:ext xmlns:c16="http://schemas.microsoft.com/office/drawing/2014/chart" uri="{C3380CC4-5D6E-409C-BE32-E72D297353CC}">
              <c16:uniqueId val="{00000008-83A6-4663-B815-DE11D27E536C}"/>
            </c:ext>
          </c:extLst>
        </c:ser>
        <c:ser>
          <c:idx val="2"/>
          <c:order val="7"/>
          <c:tx>
            <c:strRef>
              <c:f>'[3]NETP2016 Figure 1_12'!$D$42</c:f>
              <c:strCache>
                <c:ptCount val="1"/>
                <c:pt idx="0">
                  <c:v>Nuclear</c:v>
                </c:pt>
              </c:strCache>
            </c:strRef>
          </c:tx>
          <c:spPr>
            <a:solidFill>
              <a:schemeClr val="accent1"/>
            </a:solidFill>
            <a:ln>
              <a:noFill/>
            </a:ln>
          </c:spPr>
          <c:invertIfNegative val="0"/>
          <c:cat>
            <c:strRef>
              <c:f>'[3]NETP2016 Figure 1_12'!$B$43:$B$47</c:f>
              <c:strCache>
                <c:ptCount val="5"/>
                <c:pt idx="0">
                  <c:v>Denmark</c:v>
                </c:pt>
                <c:pt idx="1">
                  <c:v>Finland</c:v>
                </c:pt>
                <c:pt idx="2">
                  <c:v>Iceland</c:v>
                </c:pt>
                <c:pt idx="3">
                  <c:v>Norway</c:v>
                </c:pt>
                <c:pt idx="4">
                  <c:v>Sweden</c:v>
                </c:pt>
              </c:strCache>
            </c:strRef>
          </c:cat>
          <c:val>
            <c:numRef>
              <c:f>'[3]NETP2016 Figure 1_12'!$D$43:$D$47</c:f>
              <c:numCache>
                <c:formatCode>General</c:formatCode>
                <c:ptCount val="5"/>
                <c:pt idx="0">
                  <c:v>0</c:v>
                </c:pt>
                <c:pt idx="1">
                  <c:v>23.202999999999999</c:v>
                </c:pt>
                <c:pt idx="2">
                  <c:v>0</c:v>
                </c:pt>
                <c:pt idx="3">
                  <c:v>0</c:v>
                </c:pt>
                <c:pt idx="4">
                  <c:v>63.100999999999999</c:v>
                </c:pt>
              </c:numCache>
            </c:numRef>
          </c:val>
          <c:extLst>
            <c:ext xmlns:c16="http://schemas.microsoft.com/office/drawing/2014/chart" uri="{C3380CC4-5D6E-409C-BE32-E72D297353CC}">
              <c16:uniqueId val="{00000009-83A6-4663-B815-DE11D27E536C}"/>
            </c:ext>
          </c:extLst>
        </c:ser>
        <c:ser>
          <c:idx val="7"/>
          <c:order val="8"/>
          <c:tx>
            <c:strRef>
              <c:f>'[3]NETP2016 Figure 1_12'!$I$42</c:f>
              <c:strCache>
                <c:ptCount val="1"/>
                <c:pt idx="0">
                  <c:v>Natural Gas</c:v>
                </c:pt>
              </c:strCache>
            </c:strRef>
          </c:tx>
          <c:spPr>
            <a:solidFill>
              <a:srgbClr val="D87D45"/>
            </a:solidFill>
            <a:ln>
              <a:noFill/>
            </a:ln>
          </c:spPr>
          <c:invertIfNegative val="0"/>
          <c:cat>
            <c:strRef>
              <c:f>'[3]NETP2016 Figure 1_12'!$B$43:$B$47</c:f>
              <c:strCache>
                <c:ptCount val="5"/>
                <c:pt idx="0">
                  <c:v>Denmark</c:v>
                </c:pt>
                <c:pt idx="1">
                  <c:v>Finland</c:v>
                </c:pt>
                <c:pt idx="2">
                  <c:v>Iceland</c:v>
                </c:pt>
                <c:pt idx="3">
                  <c:v>Norway</c:v>
                </c:pt>
                <c:pt idx="4">
                  <c:v>Sweden</c:v>
                </c:pt>
              </c:strCache>
            </c:strRef>
          </c:cat>
          <c:val>
            <c:numRef>
              <c:f>'[3]NETP2016 Figure 1_12'!$I$43:$I$47</c:f>
              <c:numCache>
                <c:formatCode>General</c:formatCode>
                <c:ptCount val="5"/>
                <c:pt idx="0">
                  <c:v>0.623</c:v>
                </c:pt>
                <c:pt idx="1">
                  <c:v>3.738</c:v>
                </c:pt>
                <c:pt idx="2">
                  <c:v>0</c:v>
                </c:pt>
                <c:pt idx="3">
                  <c:v>2.6</c:v>
                </c:pt>
                <c:pt idx="4">
                  <c:v>0.623</c:v>
                </c:pt>
              </c:numCache>
            </c:numRef>
          </c:val>
          <c:extLst>
            <c:ext xmlns:c16="http://schemas.microsoft.com/office/drawing/2014/chart" uri="{C3380CC4-5D6E-409C-BE32-E72D297353CC}">
              <c16:uniqueId val="{0000000A-83A6-4663-B815-DE11D27E536C}"/>
            </c:ext>
          </c:extLst>
        </c:ser>
        <c:dLbls>
          <c:showLegendKey val="0"/>
          <c:showVal val="0"/>
          <c:showCatName val="0"/>
          <c:showSerName val="0"/>
          <c:showPercent val="0"/>
          <c:showBubbleSize val="0"/>
        </c:dLbls>
        <c:gapWidth val="150"/>
        <c:overlap val="100"/>
        <c:axId val="250646616"/>
        <c:axId val="250647792"/>
      </c:barChart>
      <c:catAx>
        <c:axId val="250646616"/>
        <c:scaling>
          <c:orientation val="minMax"/>
        </c:scaling>
        <c:delete val="0"/>
        <c:axPos val="l"/>
        <c:numFmt formatCode="General" sourceLinked="1"/>
        <c:majorTickMark val="none"/>
        <c:minorTickMark val="none"/>
        <c:tickLblPos val="nextTo"/>
        <c:spPr>
          <a:ln>
            <a:solidFill>
              <a:schemeClr val="tx1"/>
            </a:solidFill>
          </a:ln>
        </c:spPr>
        <c:crossAx val="250647792"/>
        <c:crosses val="autoZero"/>
        <c:auto val="1"/>
        <c:lblAlgn val="ctr"/>
        <c:lblOffset val="100"/>
        <c:noMultiLvlLbl val="0"/>
      </c:catAx>
      <c:valAx>
        <c:axId val="250647792"/>
        <c:scaling>
          <c:orientation val="minMax"/>
          <c:max val="160"/>
          <c:min val="0"/>
        </c:scaling>
        <c:delete val="0"/>
        <c:axPos val="b"/>
        <c:majorGridlines>
          <c:spPr>
            <a:ln w="12700" cap="rnd">
              <a:solidFill>
                <a:schemeClr val="tx1"/>
              </a:solidFill>
              <a:prstDash val="sysDot"/>
            </a:ln>
          </c:spPr>
        </c:majorGridlines>
        <c:title>
          <c:tx>
            <c:strRef>
              <c:f>'[3]NETP2016 Figure 1_12'!$C$15</c:f>
              <c:strCache>
                <c:ptCount val="1"/>
                <c:pt idx="0">
                  <c:v>TWh</c:v>
                </c:pt>
              </c:strCache>
            </c:strRef>
          </c:tx>
          <c:layout>
            <c:manualLayout>
              <c:xMode val="edge"/>
              <c:yMode val="edge"/>
              <c:x val="0.47850072049817305"/>
              <c:y val="0.8379611402741326"/>
            </c:manualLayout>
          </c:layout>
          <c:overlay val="0"/>
        </c:title>
        <c:numFmt formatCode="#\ ##0" sourceLinked="0"/>
        <c:majorTickMark val="out"/>
        <c:minorTickMark val="none"/>
        <c:tickLblPos val="nextTo"/>
        <c:spPr>
          <a:ln>
            <a:noFill/>
          </a:ln>
        </c:spPr>
        <c:crossAx val="250646616"/>
        <c:crosses val="autoZero"/>
        <c:crossBetween val="between"/>
        <c:majorUnit val="20"/>
      </c:valAx>
      <c:spPr>
        <a:noFill/>
        <a:ln>
          <a:noFill/>
        </a:ln>
      </c:spPr>
    </c:plotArea>
    <c:legend>
      <c:legendPos val="b"/>
      <c:layout>
        <c:manualLayout>
          <c:xMode val="edge"/>
          <c:yMode val="edge"/>
          <c:x val="4.0702099737532811E-2"/>
          <c:y val="0.91628280839895015"/>
          <c:w val="0.95781135813905627"/>
          <c:h val="8.3717191601049956E-2"/>
        </c:manualLayout>
      </c:layout>
      <c:overlay val="0"/>
    </c:legend>
    <c:plotVisOnly val="1"/>
    <c:dispBlanksAs val="gap"/>
    <c:showDLblsOverMax val="0"/>
  </c:chart>
  <c:spPr>
    <a:noFill/>
    <a:ln>
      <a:noFill/>
    </a:ln>
  </c:spPr>
  <c:txPr>
    <a:bodyPr/>
    <a:lstStyle/>
    <a:p>
      <a:pPr>
        <a:defRPr sz="1000" b="0" i="0">
          <a:latin typeface="+mn-lt"/>
          <a:cs typeface="PFAgoraSansPro-Light"/>
        </a:defRPr>
      </a:pPr>
      <a:endParaRPr lang="en-DK"/>
    </a:p>
  </c:txPr>
  <c:printSettings>
    <c:headerFooter/>
    <c:pageMargins b="0" l="0" r="0" t="0" header="0" footer="0"/>
    <c:pageSetup orientation="portrait"/>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'[3]NETP2016 Figure 1_12'!$O$42</c:f>
              <c:strCache>
                <c:ptCount val="1"/>
                <c:pt idx="0">
                  <c:v>Hydro</c:v>
                </c:pt>
              </c:strCache>
            </c:strRef>
          </c:tx>
          <c:spPr>
            <a:solidFill>
              <a:schemeClr val="accent1"/>
            </a:solidFill>
            <a:ln>
              <a:noFill/>
            </a:ln>
            <a:effectLst/>
          </c:spPr>
          <c:invertIfNegative val="0"/>
          <c:cat>
            <c:strRef>
              <c:f>'[3]NETP2016 Figure 1_12'!$N$43:$N$48</c:f>
              <c:strCache>
                <c:ptCount val="6"/>
                <c:pt idx="0">
                  <c:v>Nordic</c:v>
                </c:pt>
                <c:pt idx="1">
                  <c:v>Denmark</c:v>
                </c:pt>
                <c:pt idx="2">
                  <c:v>Finland</c:v>
                </c:pt>
                <c:pt idx="3">
                  <c:v>Iceland</c:v>
                </c:pt>
                <c:pt idx="4">
                  <c:v>Norway</c:v>
                </c:pt>
                <c:pt idx="5">
                  <c:v>Sweden</c:v>
                </c:pt>
              </c:strCache>
            </c:strRef>
          </c:cat>
          <c:val>
            <c:numRef>
              <c:f>'[3]NETP2016 Figure 1_12'!$O$43:$O$48</c:f>
              <c:numCache>
                <c:formatCode>General</c:formatCode>
                <c:ptCount val="6"/>
                <c:pt idx="0">
                  <c:v>0.55864158715620271</c:v>
                </c:pt>
                <c:pt idx="1">
                  <c:v>6.5395470503200933E-4</c:v>
                </c:pt>
                <c:pt idx="2">
                  <c:v>0.23068948398212771</c:v>
                </c:pt>
                <c:pt idx="3">
                  <c:v>0.72614555256064695</c:v>
                </c:pt>
                <c:pt idx="4">
                  <c:v>0.96432134893158239</c:v>
                </c:pt>
                <c:pt idx="5">
                  <c:v>0.3982885712454331</c:v>
                </c:pt>
              </c:numCache>
            </c:numRef>
          </c:val>
          <c:extLst>
            <c:ext xmlns:c16="http://schemas.microsoft.com/office/drawing/2014/chart" uri="{C3380CC4-5D6E-409C-BE32-E72D297353CC}">
              <c16:uniqueId val="{00000000-BCB9-4FA0-8DA8-B8AC476FFE31}"/>
            </c:ext>
          </c:extLst>
        </c:ser>
        <c:ser>
          <c:idx val="1"/>
          <c:order val="1"/>
          <c:tx>
            <c:strRef>
              <c:f>'[3]NETP2016 Figure 1_12'!$P$42</c:f>
              <c:strCache>
                <c:ptCount val="1"/>
                <c:pt idx="0">
                  <c:v>Biomass and waste</c:v>
                </c:pt>
              </c:strCache>
            </c:strRef>
          </c:tx>
          <c:spPr>
            <a:solidFill>
              <a:schemeClr val="accent2"/>
            </a:solidFill>
            <a:ln>
              <a:noFill/>
            </a:ln>
            <a:effectLst/>
          </c:spPr>
          <c:invertIfNegative val="0"/>
          <c:cat>
            <c:strRef>
              <c:f>'[3]NETP2016 Figure 1_12'!$N$43:$N$48</c:f>
              <c:strCache>
                <c:ptCount val="6"/>
                <c:pt idx="0">
                  <c:v>Nordic</c:v>
                </c:pt>
                <c:pt idx="1">
                  <c:v>Denmark</c:v>
                </c:pt>
                <c:pt idx="2">
                  <c:v>Finland</c:v>
                </c:pt>
                <c:pt idx="3">
                  <c:v>Iceland</c:v>
                </c:pt>
                <c:pt idx="4">
                  <c:v>Norway</c:v>
                </c:pt>
                <c:pt idx="5">
                  <c:v>Sweden</c:v>
                </c:pt>
              </c:strCache>
            </c:strRef>
          </c:cat>
          <c:val>
            <c:numRef>
              <c:f>'[3]NETP2016 Figure 1_12'!$P$43:$P$48</c:f>
              <c:numCache>
                <c:formatCode>General</c:formatCode>
                <c:ptCount val="6"/>
                <c:pt idx="0">
                  <c:v>7.3769733267209717E-2</c:v>
                </c:pt>
                <c:pt idx="1">
                  <c:v>0.19353617402078888</c:v>
                </c:pt>
                <c:pt idx="2">
                  <c:v>0.17451741961860817</c:v>
                </c:pt>
                <c:pt idx="3">
                  <c:v>0</c:v>
                </c:pt>
                <c:pt idx="4">
                  <c:v>2.9196493742173531E-3</c:v>
                </c:pt>
                <c:pt idx="5">
                  <c:v>8.3827959746170133E-2</c:v>
                </c:pt>
              </c:numCache>
            </c:numRef>
          </c:val>
          <c:extLst>
            <c:ext xmlns:c16="http://schemas.microsoft.com/office/drawing/2014/chart" uri="{C3380CC4-5D6E-409C-BE32-E72D297353CC}">
              <c16:uniqueId val="{00000001-BCB9-4FA0-8DA8-B8AC476FFE31}"/>
            </c:ext>
          </c:extLst>
        </c:ser>
        <c:ser>
          <c:idx val="2"/>
          <c:order val="2"/>
          <c:tx>
            <c:strRef>
              <c:f>'[3]NETP2016 Figure 1_12'!$Q$42</c:f>
              <c:strCache>
                <c:ptCount val="1"/>
                <c:pt idx="0">
                  <c:v>Geothermal</c:v>
                </c:pt>
              </c:strCache>
            </c:strRef>
          </c:tx>
          <c:spPr>
            <a:solidFill>
              <a:schemeClr val="accent3"/>
            </a:solidFill>
            <a:ln>
              <a:noFill/>
            </a:ln>
            <a:effectLst/>
          </c:spPr>
          <c:invertIfNegative val="0"/>
          <c:cat>
            <c:strRef>
              <c:f>'[3]NETP2016 Figure 1_12'!$N$43:$N$48</c:f>
              <c:strCache>
                <c:ptCount val="6"/>
                <c:pt idx="0">
                  <c:v>Nordic</c:v>
                </c:pt>
                <c:pt idx="1">
                  <c:v>Denmark</c:v>
                </c:pt>
                <c:pt idx="2">
                  <c:v>Finland</c:v>
                </c:pt>
                <c:pt idx="3">
                  <c:v>Iceland</c:v>
                </c:pt>
                <c:pt idx="4">
                  <c:v>Norway</c:v>
                </c:pt>
                <c:pt idx="5">
                  <c:v>Sweden</c:v>
                </c:pt>
              </c:strCache>
            </c:strRef>
          </c:cat>
          <c:val>
            <c:numRef>
              <c:f>'[3]NETP2016 Figure 1_12'!$Q$43:$Q$48</c:f>
              <c:numCache>
                <c:formatCode>General</c:formatCode>
                <c:ptCount val="6"/>
                <c:pt idx="0">
                  <c:v>1.2025636340770656E-2</c:v>
                </c:pt>
                <c:pt idx="1">
                  <c:v>0</c:v>
                </c:pt>
                <c:pt idx="2">
                  <c:v>0</c:v>
                </c:pt>
                <c:pt idx="3">
                  <c:v>0.27320754716981133</c:v>
                </c:pt>
                <c:pt idx="4">
                  <c:v>0</c:v>
                </c:pt>
                <c:pt idx="5">
                  <c:v>0</c:v>
                </c:pt>
              </c:numCache>
            </c:numRef>
          </c:val>
          <c:extLst>
            <c:ext xmlns:c16="http://schemas.microsoft.com/office/drawing/2014/chart" uri="{C3380CC4-5D6E-409C-BE32-E72D297353CC}">
              <c16:uniqueId val="{00000002-BCB9-4FA0-8DA8-B8AC476FFE31}"/>
            </c:ext>
          </c:extLst>
        </c:ser>
        <c:ser>
          <c:idx val="3"/>
          <c:order val="3"/>
          <c:tx>
            <c:strRef>
              <c:f>'[3]NETP2016 Figure 1_12'!$R$42</c:f>
              <c:strCache>
                <c:ptCount val="1"/>
                <c:pt idx="0">
                  <c:v>Wind</c:v>
                </c:pt>
              </c:strCache>
            </c:strRef>
          </c:tx>
          <c:spPr>
            <a:solidFill>
              <a:schemeClr val="accent4"/>
            </a:solidFill>
            <a:ln>
              <a:noFill/>
            </a:ln>
            <a:effectLst/>
          </c:spPr>
          <c:invertIfNegative val="0"/>
          <c:cat>
            <c:strRef>
              <c:f>'[3]NETP2016 Figure 1_12'!$N$43:$N$48</c:f>
              <c:strCache>
                <c:ptCount val="6"/>
                <c:pt idx="0">
                  <c:v>Nordic</c:v>
                </c:pt>
                <c:pt idx="1">
                  <c:v>Denmark</c:v>
                </c:pt>
                <c:pt idx="2">
                  <c:v>Finland</c:v>
                </c:pt>
                <c:pt idx="3">
                  <c:v>Iceland</c:v>
                </c:pt>
                <c:pt idx="4">
                  <c:v>Norway</c:v>
                </c:pt>
                <c:pt idx="5">
                  <c:v>Sweden</c:v>
                </c:pt>
              </c:strCache>
            </c:strRef>
          </c:cat>
          <c:val>
            <c:numRef>
              <c:f>'[3]NETP2016 Figure 1_12'!$R$43:$R$48</c:f>
              <c:numCache>
                <c:formatCode>General</c:formatCode>
                <c:ptCount val="6"/>
                <c:pt idx="0">
                  <c:v>7.9381538702474649E-2</c:v>
                </c:pt>
                <c:pt idx="1">
                  <c:v>0.4399394231431128</c:v>
                </c:pt>
                <c:pt idx="2">
                  <c:v>4.4797476856583827E-2</c:v>
                </c:pt>
                <c:pt idx="3">
                  <c:v>4.8517520215633428E-4</c:v>
                </c:pt>
                <c:pt idx="4">
                  <c:v>1.4169674485880549E-2</c:v>
                </c:pt>
                <c:pt idx="5">
                  <c:v>9.9217998846227839E-2</c:v>
                </c:pt>
              </c:numCache>
            </c:numRef>
          </c:val>
          <c:extLst>
            <c:ext xmlns:c16="http://schemas.microsoft.com/office/drawing/2014/chart" uri="{C3380CC4-5D6E-409C-BE32-E72D297353CC}">
              <c16:uniqueId val="{00000003-BCB9-4FA0-8DA8-B8AC476FFE31}"/>
            </c:ext>
          </c:extLst>
        </c:ser>
        <c:ser>
          <c:idx val="4"/>
          <c:order val="4"/>
          <c:tx>
            <c:strRef>
              <c:f>'[3]NETP2016 Figure 1_12'!$S$42</c:f>
              <c:strCache>
                <c:ptCount val="1"/>
                <c:pt idx="0">
                  <c:v>Solar</c:v>
                </c:pt>
              </c:strCache>
            </c:strRef>
          </c:tx>
          <c:spPr>
            <a:solidFill>
              <a:schemeClr val="accent5"/>
            </a:solidFill>
            <a:ln>
              <a:noFill/>
            </a:ln>
            <a:effectLst/>
          </c:spPr>
          <c:invertIfNegative val="0"/>
          <c:cat>
            <c:strRef>
              <c:f>'[3]NETP2016 Figure 1_12'!$N$43:$N$48</c:f>
              <c:strCache>
                <c:ptCount val="6"/>
                <c:pt idx="0">
                  <c:v>Nordic</c:v>
                </c:pt>
                <c:pt idx="1">
                  <c:v>Denmark</c:v>
                </c:pt>
                <c:pt idx="2">
                  <c:v>Finland</c:v>
                </c:pt>
                <c:pt idx="3">
                  <c:v>Iceland</c:v>
                </c:pt>
                <c:pt idx="4">
                  <c:v>Norway</c:v>
                </c:pt>
                <c:pt idx="5">
                  <c:v>Sweden</c:v>
                </c:pt>
              </c:strCache>
            </c:strRef>
          </c:cat>
          <c:val>
            <c:numRef>
              <c:f>'[3]NETP2016 Figure 1_12'!$S$43:$S$48</c:f>
              <c:numCache>
                <c:formatCode>General</c:formatCode>
                <c:ptCount val="6"/>
                <c:pt idx="0">
                  <c:v>2.145062204431072E-3</c:v>
                </c:pt>
                <c:pt idx="1">
                  <c:v>2.5607489502306048E-2</c:v>
                </c:pt>
                <c:pt idx="2">
                  <c:v>2.4822591478550362E-4</c:v>
                </c:pt>
                <c:pt idx="3">
                  <c:v>0</c:v>
                </c:pt>
                <c:pt idx="4">
                  <c:v>0</c:v>
                </c:pt>
                <c:pt idx="5">
                  <c:v>9.1660790974937539E-4</c:v>
                </c:pt>
              </c:numCache>
            </c:numRef>
          </c:val>
          <c:extLst>
            <c:ext xmlns:c16="http://schemas.microsoft.com/office/drawing/2014/chart" uri="{C3380CC4-5D6E-409C-BE32-E72D297353CC}">
              <c16:uniqueId val="{00000004-BCB9-4FA0-8DA8-B8AC476FFE31}"/>
            </c:ext>
          </c:extLst>
        </c:ser>
        <c:ser>
          <c:idx val="5"/>
          <c:order val="5"/>
          <c:tx>
            <c:strRef>
              <c:f>'[3]NETP2016 Figure 1_12'!$T$42</c:f>
              <c:strCache>
                <c:ptCount val="1"/>
                <c:pt idx="0">
                  <c:v>Nuclear</c:v>
                </c:pt>
              </c:strCache>
            </c:strRef>
          </c:tx>
          <c:spPr>
            <a:solidFill>
              <a:schemeClr val="accent6"/>
            </a:solidFill>
            <a:ln>
              <a:noFill/>
            </a:ln>
            <a:effectLst/>
          </c:spPr>
          <c:invertIfNegative val="0"/>
          <c:cat>
            <c:strRef>
              <c:f>'[3]NETP2016 Figure 1_12'!$N$43:$N$48</c:f>
              <c:strCache>
                <c:ptCount val="6"/>
                <c:pt idx="0">
                  <c:v>Nordic</c:v>
                </c:pt>
                <c:pt idx="1">
                  <c:v>Denmark</c:v>
                </c:pt>
                <c:pt idx="2">
                  <c:v>Finland</c:v>
                </c:pt>
                <c:pt idx="3">
                  <c:v>Iceland</c:v>
                </c:pt>
                <c:pt idx="4">
                  <c:v>Norway</c:v>
                </c:pt>
                <c:pt idx="5">
                  <c:v>Sweden</c:v>
                </c:pt>
              </c:strCache>
            </c:strRef>
          </c:cat>
          <c:val>
            <c:numRef>
              <c:f>'[3]NETP2016 Figure 1_12'!$T$43:$T$48</c:f>
              <c:numCache>
                <c:formatCode>General</c:formatCode>
                <c:ptCount val="6"/>
                <c:pt idx="0">
                  <c:v>0.20478700054338411</c:v>
                </c:pt>
                <c:pt idx="1">
                  <c:v>0</c:v>
                </c:pt>
                <c:pt idx="2">
                  <c:v>0.33879917063341408</c:v>
                </c:pt>
                <c:pt idx="3">
                  <c:v>0</c:v>
                </c:pt>
                <c:pt idx="4">
                  <c:v>0</c:v>
                </c:pt>
                <c:pt idx="5">
                  <c:v>0.40446766232933795</c:v>
                </c:pt>
              </c:numCache>
            </c:numRef>
          </c:val>
          <c:extLst>
            <c:ext xmlns:c16="http://schemas.microsoft.com/office/drawing/2014/chart" uri="{C3380CC4-5D6E-409C-BE32-E72D297353CC}">
              <c16:uniqueId val="{00000005-BCB9-4FA0-8DA8-B8AC476FFE31}"/>
            </c:ext>
          </c:extLst>
        </c:ser>
        <c:ser>
          <c:idx val="6"/>
          <c:order val="6"/>
          <c:tx>
            <c:strRef>
              <c:f>'[3]NETP2016 Figure 1_12'!$U$42</c:f>
              <c:strCache>
                <c:ptCount val="1"/>
                <c:pt idx="0">
                  <c:v>Natural Gas</c:v>
                </c:pt>
              </c:strCache>
            </c:strRef>
          </c:tx>
          <c:spPr>
            <a:solidFill>
              <a:schemeClr val="accent1">
                <a:lumMod val="60000"/>
              </a:schemeClr>
            </a:solidFill>
            <a:ln>
              <a:noFill/>
            </a:ln>
            <a:effectLst/>
          </c:spPr>
          <c:invertIfNegative val="0"/>
          <c:cat>
            <c:strRef>
              <c:f>'[3]NETP2016 Figure 1_12'!$N$43:$N$48</c:f>
              <c:strCache>
                <c:ptCount val="6"/>
                <c:pt idx="0">
                  <c:v>Nordic</c:v>
                </c:pt>
                <c:pt idx="1">
                  <c:v>Denmark</c:v>
                </c:pt>
                <c:pt idx="2">
                  <c:v>Finland</c:v>
                </c:pt>
                <c:pt idx="3">
                  <c:v>Iceland</c:v>
                </c:pt>
                <c:pt idx="4">
                  <c:v>Norway</c:v>
                </c:pt>
                <c:pt idx="5">
                  <c:v>Sweden</c:v>
                </c:pt>
              </c:strCache>
            </c:strRef>
          </c:cat>
          <c:val>
            <c:numRef>
              <c:f>'[3]NETP2016 Figure 1_12'!$U$43:$U$48</c:f>
              <c:numCache>
                <c:formatCode>General</c:formatCode>
                <c:ptCount val="6"/>
                <c:pt idx="0">
                  <c:v>1.7995743095581027E-2</c:v>
                </c:pt>
                <c:pt idx="1">
                  <c:v>2.1442830591312727E-2</c:v>
                </c:pt>
                <c:pt idx="2">
                  <c:v>5.4580498204012493E-2</c:v>
                </c:pt>
                <c:pt idx="3">
                  <c:v>0</c:v>
                </c:pt>
                <c:pt idx="4">
                  <c:v>1.7410753149002565E-2</c:v>
                </c:pt>
                <c:pt idx="5">
                  <c:v>3.9933337606563694E-3</c:v>
                </c:pt>
              </c:numCache>
            </c:numRef>
          </c:val>
          <c:extLst>
            <c:ext xmlns:c16="http://schemas.microsoft.com/office/drawing/2014/chart" uri="{C3380CC4-5D6E-409C-BE32-E72D297353CC}">
              <c16:uniqueId val="{00000006-BCB9-4FA0-8DA8-B8AC476FFE31}"/>
            </c:ext>
          </c:extLst>
        </c:ser>
        <c:ser>
          <c:idx val="7"/>
          <c:order val="7"/>
          <c:tx>
            <c:strRef>
              <c:f>'[3]NETP2016 Figure 1_12'!$V$42</c:f>
              <c:strCache>
                <c:ptCount val="1"/>
                <c:pt idx="0">
                  <c:v>Oil</c:v>
                </c:pt>
              </c:strCache>
            </c:strRef>
          </c:tx>
          <c:spPr>
            <a:solidFill>
              <a:schemeClr val="accent2">
                <a:lumMod val="60000"/>
              </a:schemeClr>
            </a:solidFill>
            <a:ln>
              <a:noFill/>
            </a:ln>
            <a:effectLst/>
          </c:spPr>
          <c:invertIfNegative val="0"/>
          <c:cat>
            <c:strRef>
              <c:f>'[3]NETP2016 Figure 1_12'!$N$43:$N$48</c:f>
              <c:strCache>
                <c:ptCount val="6"/>
                <c:pt idx="0">
                  <c:v>Nordic</c:v>
                </c:pt>
                <c:pt idx="1">
                  <c:v>Denmark</c:v>
                </c:pt>
                <c:pt idx="2">
                  <c:v>Finland</c:v>
                </c:pt>
                <c:pt idx="3">
                  <c:v>Iceland</c:v>
                </c:pt>
                <c:pt idx="4">
                  <c:v>Norway</c:v>
                </c:pt>
                <c:pt idx="5">
                  <c:v>Sweden</c:v>
                </c:pt>
              </c:strCache>
            </c:strRef>
          </c:cat>
          <c:val>
            <c:numRef>
              <c:f>'[3]NETP2016 Figure 1_12'!$V$43:$V$48</c:f>
              <c:numCache>
                <c:formatCode>General</c:formatCode>
                <c:ptCount val="6"/>
                <c:pt idx="0">
                  <c:v>2.4416692570349259E-3</c:v>
                </c:pt>
                <c:pt idx="1">
                  <c:v>1.3698630136986301E-2</c:v>
                </c:pt>
                <c:pt idx="2">
                  <c:v>2.9203048798294544E-3</c:v>
                </c:pt>
                <c:pt idx="3">
                  <c:v>1.6172506738544473E-4</c:v>
                </c:pt>
                <c:pt idx="4">
                  <c:v>2.008933055654142E-4</c:v>
                </c:pt>
                <c:pt idx="5">
                  <c:v>2.5511185180437158E-3</c:v>
                </c:pt>
              </c:numCache>
            </c:numRef>
          </c:val>
          <c:extLst>
            <c:ext xmlns:c16="http://schemas.microsoft.com/office/drawing/2014/chart" uri="{C3380CC4-5D6E-409C-BE32-E72D297353CC}">
              <c16:uniqueId val="{00000007-BCB9-4FA0-8DA8-B8AC476FFE31}"/>
            </c:ext>
          </c:extLst>
        </c:ser>
        <c:ser>
          <c:idx val="8"/>
          <c:order val="8"/>
          <c:tx>
            <c:strRef>
              <c:f>'[3]NETP2016 Figure 1_12'!$W$42</c:f>
              <c:strCache>
                <c:ptCount val="1"/>
                <c:pt idx="0">
                  <c:v>Coal</c:v>
                </c:pt>
              </c:strCache>
            </c:strRef>
          </c:tx>
          <c:spPr>
            <a:solidFill>
              <a:schemeClr val="accent3">
                <a:lumMod val="60000"/>
              </a:schemeClr>
            </a:solidFill>
            <a:ln>
              <a:noFill/>
            </a:ln>
            <a:effectLst/>
          </c:spPr>
          <c:invertIfNegative val="0"/>
          <c:cat>
            <c:strRef>
              <c:f>'[3]NETP2016 Figure 1_12'!$N$43:$N$48</c:f>
              <c:strCache>
                <c:ptCount val="6"/>
                <c:pt idx="0">
                  <c:v>Nordic</c:v>
                </c:pt>
                <c:pt idx="1">
                  <c:v>Denmark</c:v>
                </c:pt>
                <c:pt idx="2">
                  <c:v>Finland</c:v>
                </c:pt>
                <c:pt idx="3">
                  <c:v>Iceland</c:v>
                </c:pt>
                <c:pt idx="4">
                  <c:v>Norway</c:v>
                </c:pt>
                <c:pt idx="5">
                  <c:v>Sweden</c:v>
                </c:pt>
              </c:strCache>
            </c:strRef>
          </c:cat>
          <c:val>
            <c:numRef>
              <c:f>'[3]NETP2016 Figure 1_12'!$W$43:$W$48</c:f>
              <c:numCache>
                <c:formatCode>General</c:formatCode>
                <c:ptCount val="6"/>
                <c:pt idx="0">
                  <c:v>4.881202943291104E-2</c:v>
                </c:pt>
                <c:pt idx="1">
                  <c:v>0.30512149790046117</c:v>
                </c:pt>
                <c:pt idx="2">
                  <c:v>0.15344741991063868</c:v>
                </c:pt>
                <c:pt idx="3">
                  <c:v>0</c:v>
                </c:pt>
                <c:pt idx="4">
                  <c:v>9.7768075375168247E-4</c:v>
                </c:pt>
                <c:pt idx="5">
                  <c:v>6.7367476443817714E-3</c:v>
                </c:pt>
              </c:numCache>
            </c:numRef>
          </c:val>
          <c:extLst>
            <c:ext xmlns:c16="http://schemas.microsoft.com/office/drawing/2014/chart" uri="{C3380CC4-5D6E-409C-BE32-E72D297353CC}">
              <c16:uniqueId val="{00000008-BCB9-4FA0-8DA8-B8AC476FFE31}"/>
            </c:ext>
          </c:extLst>
        </c:ser>
        <c:dLbls>
          <c:showLegendKey val="0"/>
          <c:showVal val="0"/>
          <c:showCatName val="0"/>
          <c:showSerName val="0"/>
          <c:showPercent val="0"/>
          <c:showBubbleSize val="0"/>
        </c:dLbls>
        <c:gapWidth val="150"/>
        <c:overlap val="100"/>
        <c:axId val="1110545055"/>
        <c:axId val="1039874687"/>
      </c:barChart>
      <c:catAx>
        <c:axId val="1110545055"/>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039874687"/>
        <c:crosses val="autoZero"/>
        <c:auto val="1"/>
        <c:lblAlgn val="ctr"/>
        <c:lblOffset val="100"/>
        <c:noMultiLvlLbl val="0"/>
      </c:catAx>
      <c:valAx>
        <c:axId val="1039874687"/>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11054505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DK"/>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'FIG 03.4'!$V$4</c:f>
              <c:strCache>
                <c:ptCount val="1"/>
                <c:pt idx="0">
                  <c:v>VRES</c:v>
                </c:pt>
              </c:strCache>
            </c:strRef>
          </c:tx>
          <c:spPr>
            <a:solidFill>
              <a:schemeClr val="accent1"/>
            </a:solidFill>
            <a:ln>
              <a:noFill/>
            </a:ln>
            <a:effectLst/>
          </c:spPr>
          <c:invertIfNegative val="0"/>
          <c:cat>
            <c:strRef>
              <c:f>'FIG 03.4'!$U$5:$U$9</c:f>
              <c:strCache>
                <c:ptCount val="5"/>
                <c:pt idx="0">
                  <c:v>DK</c:v>
                </c:pt>
                <c:pt idx="1">
                  <c:v>FI</c:v>
                </c:pt>
                <c:pt idx="2">
                  <c:v>IS</c:v>
                </c:pt>
                <c:pt idx="3">
                  <c:v>NO</c:v>
                </c:pt>
                <c:pt idx="4">
                  <c:v>SE</c:v>
                </c:pt>
              </c:strCache>
            </c:strRef>
          </c:cat>
          <c:val>
            <c:numRef>
              <c:f>'FIG 03.4'!$V$5:$V$9</c:f>
              <c:numCache>
                <c:formatCode>0%</c:formatCode>
                <c:ptCount val="5"/>
                <c:pt idx="0">
                  <c:v>0.45469999999999999</c:v>
                </c:pt>
                <c:pt idx="1">
                  <c:v>6.08E-2</c:v>
                </c:pt>
                <c:pt idx="2">
                  <c:v>0</c:v>
                </c:pt>
                <c:pt idx="3">
                  <c:v>2.87E-2</c:v>
                </c:pt>
                <c:pt idx="4">
                  <c:v>0.12670000000000001</c:v>
                </c:pt>
              </c:numCache>
            </c:numRef>
          </c:val>
          <c:extLst>
            <c:ext xmlns:c16="http://schemas.microsoft.com/office/drawing/2014/chart" uri="{C3380CC4-5D6E-409C-BE32-E72D297353CC}">
              <c16:uniqueId val="{00000000-B0CE-462C-8BDF-125EA2FE3271}"/>
            </c:ext>
          </c:extLst>
        </c:ser>
        <c:ser>
          <c:idx val="1"/>
          <c:order val="1"/>
          <c:tx>
            <c:strRef>
              <c:f>'FIG 03.4'!$W$4</c:f>
              <c:strCache>
                <c:ptCount val="1"/>
                <c:pt idx="0">
                  <c:v>Other RES</c:v>
                </c:pt>
              </c:strCache>
            </c:strRef>
          </c:tx>
          <c:spPr>
            <a:solidFill>
              <a:schemeClr val="accent2"/>
            </a:solidFill>
            <a:ln>
              <a:noFill/>
            </a:ln>
            <a:effectLst/>
          </c:spPr>
          <c:invertIfNegative val="0"/>
          <c:cat>
            <c:strRef>
              <c:f>'FIG 03.4'!$U$5:$U$9</c:f>
              <c:strCache>
                <c:ptCount val="5"/>
                <c:pt idx="0">
                  <c:v>DK</c:v>
                </c:pt>
                <c:pt idx="1">
                  <c:v>FI</c:v>
                </c:pt>
                <c:pt idx="2">
                  <c:v>IS</c:v>
                </c:pt>
                <c:pt idx="3">
                  <c:v>NO</c:v>
                </c:pt>
                <c:pt idx="4">
                  <c:v>SE</c:v>
                </c:pt>
              </c:strCache>
            </c:strRef>
          </c:cat>
          <c:val>
            <c:numRef>
              <c:f>'FIG 03.4'!$W$5:$W$9</c:f>
              <c:numCache>
                <c:formatCode>0%</c:formatCode>
                <c:ptCount val="5"/>
                <c:pt idx="0">
                  <c:v>0.16969999999999999</c:v>
                </c:pt>
                <c:pt idx="1">
                  <c:v>0.30690000000000001</c:v>
                </c:pt>
                <c:pt idx="2">
                  <c:v>1</c:v>
                </c:pt>
                <c:pt idx="3">
                  <c:v>1.0395000000000001</c:v>
                </c:pt>
                <c:pt idx="4">
                  <c:v>0.53559999999999997</c:v>
                </c:pt>
              </c:numCache>
            </c:numRef>
          </c:val>
          <c:extLst>
            <c:ext xmlns:c16="http://schemas.microsoft.com/office/drawing/2014/chart" uri="{C3380CC4-5D6E-409C-BE32-E72D297353CC}">
              <c16:uniqueId val="{00000001-B0CE-462C-8BDF-125EA2FE3271}"/>
            </c:ext>
          </c:extLst>
        </c:ser>
        <c:dLbls>
          <c:showLegendKey val="0"/>
          <c:showVal val="0"/>
          <c:showCatName val="0"/>
          <c:showSerName val="0"/>
          <c:showPercent val="0"/>
          <c:showBubbleSize val="0"/>
        </c:dLbls>
        <c:gapWidth val="150"/>
        <c:overlap val="100"/>
        <c:axId val="1277683584"/>
        <c:axId val="1276115360"/>
      </c:barChart>
      <c:catAx>
        <c:axId val="12776835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276115360"/>
        <c:crosses val="autoZero"/>
        <c:auto val="1"/>
        <c:lblAlgn val="ctr"/>
        <c:lblOffset val="100"/>
        <c:noMultiLvlLbl val="0"/>
      </c:catAx>
      <c:valAx>
        <c:axId val="1276115360"/>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2776835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DK"/>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162226278861612E-2"/>
          <c:y val="3.7392541062924917E-2"/>
          <c:w val="0.72772020795869119"/>
          <c:h val="0.77131220744184414"/>
        </c:manualLayout>
      </c:layout>
      <c:barChart>
        <c:barDir val="col"/>
        <c:grouping val="stacked"/>
        <c:varyColors val="0"/>
        <c:ser>
          <c:idx val="3"/>
          <c:order val="0"/>
          <c:tx>
            <c:strRef>
              <c:f>'FIG 03.5'!$A$20</c:f>
              <c:strCache>
                <c:ptCount val="1"/>
                <c:pt idx="0">
                  <c:v>Onshore</c:v>
                </c:pt>
              </c:strCache>
            </c:strRef>
          </c:tx>
          <c:invertIfNegative val="0"/>
          <c:cat>
            <c:multiLvlStrRef>
              <c:f>'FIG 03.5'!$B$18:$K$19</c:f>
              <c:multiLvlStrCache>
                <c:ptCount val="10"/>
                <c:lvl>
                  <c:pt idx="0">
                    <c:v>2008</c:v>
                  </c:pt>
                  <c:pt idx="1">
                    <c:v>2018</c:v>
                  </c:pt>
                  <c:pt idx="2">
                    <c:v>2008</c:v>
                  </c:pt>
                  <c:pt idx="3">
                    <c:v>2018</c:v>
                  </c:pt>
                  <c:pt idx="4">
                    <c:v>2008</c:v>
                  </c:pt>
                  <c:pt idx="5">
                    <c:v>2018</c:v>
                  </c:pt>
                  <c:pt idx="6">
                    <c:v>2008</c:v>
                  </c:pt>
                  <c:pt idx="7">
                    <c:v>2018</c:v>
                  </c:pt>
                  <c:pt idx="8">
                    <c:v>2008</c:v>
                  </c:pt>
                  <c:pt idx="9">
                    <c:v>2018</c:v>
                  </c:pt>
                </c:lvl>
                <c:lvl>
                  <c:pt idx="0">
                    <c:v>Denmark</c:v>
                  </c:pt>
                  <c:pt idx="2">
                    <c:v>Finland</c:v>
                  </c:pt>
                  <c:pt idx="4">
                    <c:v>Norway</c:v>
                  </c:pt>
                  <c:pt idx="6">
                    <c:v>Sweden</c:v>
                  </c:pt>
                  <c:pt idx="8">
                    <c:v>Nordic</c:v>
                  </c:pt>
                </c:lvl>
              </c:multiLvlStrCache>
            </c:multiLvlStrRef>
          </c:cat>
          <c:val>
            <c:numRef>
              <c:f>'FIG 03.5'!$B$20:$K$20</c:f>
              <c:numCache>
                <c:formatCode>#,##0</c:formatCode>
                <c:ptCount val="10"/>
                <c:pt idx="0">
                  <c:v>2739.52</c:v>
                </c:pt>
                <c:pt idx="1">
                  <c:v>4423</c:v>
                </c:pt>
                <c:pt idx="2">
                  <c:v>143</c:v>
                </c:pt>
                <c:pt idx="3">
                  <c:v>2013</c:v>
                </c:pt>
                <c:pt idx="4">
                  <c:v>395</c:v>
                </c:pt>
                <c:pt idx="5">
                  <c:v>1749</c:v>
                </c:pt>
                <c:pt idx="6">
                  <c:v>956</c:v>
                </c:pt>
                <c:pt idx="7">
                  <c:v>7205</c:v>
                </c:pt>
                <c:pt idx="8">
                  <c:v>4233.5200000000004</c:v>
                </c:pt>
                <c:pt idx="9">
                  <c:v>15392</c:v>
                </c:pt>
              </c:numCache>
            </c:numRef>
          </c:val>
          <c:extLst>
            <c:ext xmlns:c16="http://schemas.microsoft.com/office/drawing/2014/chart" uri="{C3380CC4-5D6E-409C-BE32-E72D297353CC}">
              <c16:uniqueId val="{00000000-8193-4EF2-A5E5-DEC4B9DBAE57}"/>
            </c:ext>
          </c:extLst>
        </c:ser>
        <c:ser>
          <c:idx val="0"/>
          <c:order val="1"/>
          <c:tx>
            <c:strRef>
              <c:f>'FIG 03.5'!$A$21</c:f>
              <c:strCache>
                <c:ptCount val="1"/>
                <c:pt idx="0">
                  <c:v>Offshore</c:v>
                </c:pt>
              </c:strCache>
            </c:strRef>
          </c:tx>
          <c:invertIfNegative val="0"/>
          <c:cat>
            <c:multiLvlStrRef>
              <c:f>'FIG 03.5'!$B$18:$K$19</c:f>
              <c:multiLvlStrCache>
                <c:ptCount val="10"/>
                <c:lvl>
                  <c:pt idx="0">
                    <c:v>2008</c:v>
                  </c:pt>
                  <c:pt idx="1">
                    <c:v>2018</c:v>
                  </c:pt>
                  <c:pt idx="2">
                    <c:v>2008</c:v>
                  </c:pt>
                  <c:pt idx="3">
                    <c:v>2018</c:v>
                  </c:pt>
                  <c:pt idx="4">
                    <c:v>2008</c:v>
                  </c:pt>
                  <c:pt idx="5">
                    <c:v>2018</c:v>
                  </c:pt>
                  <c:pt idx="6">
                    <c:v>2008</c:v>
                  </c:pt>
                  <c:pt idx="7">
                    <c:v>2018</c:v>
                  </c:pt>
                  <c:pt idx="8">
                    <c:v>2008</c:v>
                  </c:pt>
                  <c:pt idx="9">
                    <c:v>2018</c:v>
                  </c:pt>
                </c:lvl>
                <c:lvl>
                  <c:pt idx="0">
                    <c:v>Denmark</c:v>
                  </c:pt>
                  <c:pt idx="2">
                    <c:v>Finland</c:v>
                  </c:pt>
                  <c:pt idx="4">
                    <c:v>Norway</c:v>
                  </c:pt>
                  <c:pt idx="6">
                    <c:v>Sweden</c:v>
                  </c:pt>
                  <c:pt idx="8">
                    <c:v>Nordic</c:v>
                  </c:pt>
                </c:lvl>
              </c:multiLvlStrCache>
            </c:multiLvlStrRef>
          </c:cat>
          <c:val>
            <c:numRef>
              <c:f>'FIG 03.5'!$B$21:$K$21</c:f>
              <c:numCache>
                <c:formatCode>#,##0</c:formatCode>
                <c:ptCount val="10"/>
                <c:pt idx="0">
                  <c:v>423.35</c:v>
                </c:pt>
                <c:pt idx="1">
                  <c:v>1701</c:v>
                </c:pt>
                <c:pt idx="2">
                  <c:v>0</c:v>
                </c:pt>
                <c:pt idx="3">
                  <c:v>72.7</c:v>
                </c:pt>
                <c:pt idx="4">
                  <c:v>0</c:v>
                </c:pt>
                <c:pt idx="5">
                  <c:v>0</c:v>
                </c:pt>
                <c:pt idx="6">
                  <c:v>133</c:v>
                </c:pt>
                <c:pt idx="7">
                  <c:v>203</c:v>
                </c:pt>
                <c:pt idx="8">
                  <c:v>556.35</c:v>
                </c:pt>
                <c:pt idx="9">
                  <c:v>1976.7</c:v>
                </c:pt>
              </c:numCache>
            </c:numRef>
          </c:val>
          <c:extLst>
            <c:ext xmlns:c16="http://schemas.microsoft.com/office/drawing/2014/chart" uri="{C3380CC4-5D6E-409C-BE32-E72D297353CC}">
              <c16:uniqueId val="{00000001-8193-4EF2-A5E5-DEC4B9DBAE57}"/>
            </c:ext>
          </c:extLst>
        </c:ser>
        <c:ser>
          <c:idx val="1"/>
          <c:order val="2"/>
          <c:tx>
            <c:strRef>
              <c:f>'FIG 03.5'!$A$22</c:f>
              <c:strCache>
                <c:ptCount val="1"/>
                <c:pt idx="0">
                  <c:v>Solar PV</c:v>
                </c:pt>
              </c:strCache>
            </c:strRef>
          </c:tx>
          <c:invertIfNegative val="0"/>
          <c:cat>
            <c:multiLvlStrRef>
              <c:f>'FIG 03.5'!$B$18:$K$19</c:f>
              <c:multiLvlStrCache>
                <c:ptCount val="10"/>
                <c:lvl>
                  <c:pt idx="0">
                    <c:v>2008</c:v>
                  </c:pt>
                  <c:pt idx="1">
                    <c:v>2018</c:v>
                  </c:pt>
                  <c:pt idx="2">
                    <c:v>2008</c:v>
                  </c:pt>
                  <c:pt idx="3">
                    <c:v>2018</c:v>
                  </c:pt>
                  <c:pt idx="4">
                    <c:v>2008</c:v>
                  </c:pt>
                  <c:pt idx="5">
                    <c:v>2018</c:v>
                  </c:pt>
                  <c:pt idx="6">
                    <c:v>2008</c:v>
                  </c:pt>
                  <c:pt idx="7">
                    <c:v>2018</c:v>
                  </c:pt>
                  <c:pt idx="8">
                    <c:v>2008</c:v>
                  </c:pt>
                  <c:pt idx="9">
                    <c:v>2018</c:v>
                  </c:pt>
                </c:lvl>
                <c:lvl>
                  <c:pt idx="0">
                    <c:v>Denmark</c:v>
                  </c:pt>
                  <c:pt idx="2">
                    <c:v>Finland</c:v>
                  </c:pt>
                  <c:pt idx="4">
                    <c:v>Norway</c:v>
                  </c:pt>
                  <c:pt idx="6">
                    <c:v>Sweden</c:v>
                  </c:pt>
                  <c:pt idx="8">
                    <c:v>Nordic</c:v>
                  </c:pt>
                </c:lvl>
              </c:multiLvlStrCache>
            </c:multiLvlStrRef>
          </c:cat>
          <c:val>
            <c:numRef>
              <c:f>'FIG 03.5'!$B$22:$K$22</c:f>
              <c:numCache>
                <c:formatCode>#,##0</c:formatCode>
                <c:ptCount val="10"/>
                <c:pt idx="0">
                  <c:v>3</c:v>
                </c:pt>
                <c:pt idx="1">
                  <c:v>1000</c:v>
                </c:pt>
                <c:pt idx="2">
                  <c:v>6</c:v>
                </c:pt>
                <c:pt idx="3">
                  <c:v>113</c:v>
                </c:pt>
                <c:pt idx="4">
                  <c:v>0</c:v>
                </c:pt>
                <c:pt idx="5">
                  <c:v>45</c:v>
                </c:pt>
                <c:pt idx="6">
                  <c:v>8</c:v>
                </c:pt>
                <c:pt idx="7">
                  <c:v>244</c:v>
                </c:pt>
                <c:pt idx="8">
                  <c:v>17</c:v>
                </c:pt>
                <c:pt idx="9">
                  <c:v>1402</c:v>
                </c:pt>
              </c:numCache>
            </c:numRef>
          </c:val>
          <c:extLst>
            <c:ext xmlns:c16="http://schemas.microsoft.com/office/drawing/2014/chart" uri="{C3380CC4-5D6E-409C-BE32-E72D297353CC}">
              <c16:uniqueId val="{00000002-8193-4EF2-A5E5-DEC4B9DBAE57}"/>
            </c:ext>
          </c:extLst>
        </c:ser>
        <c:dLbls>
          <c:showLegendKey val="0"/>
          <c:showVal val="0"/>
          <c:showCatName val="0"/>
          <c:showSerName val="0"/>
          <c:showPercent val="0"/>
          <c:showBubbleSize val="0"/>
        </c:dLbls>
        <c:gapWidth val="150"/>
        <c:overlap val="100"/>
        <c:axId val="1053888543"/>
        <c:axId val="1"/>
      </c:barChart>
      <c:catAx>
        <c:axId val="1053888543"/>
        <c:scaling>
          <c:orientation val="minMax"/>
        </c:scaling>
        <c:delete val="0"/>
        <c:axPos val="b"/>
        <c:numFmt formatCode="General" sourceLinked="0"/>
        <c:majorTickMark val="out"/>
        <c:minorTickMark val="none"/>
        <c:tickLblPos val="nextTo"/>
        <c:spPr>
          <a:ln>
            <a:solidFill>
              <a:schemeClr val="tx1"/>
            </a:solidFill>
          </a:ln>
        </c:spPr>
        <c:crossAx val="1"/>
        <c:crosses val="autoZero"/>
        <c:auto val="1"/>
        <c:lblAlgn val="ctr"/>
        <c:lblOffset val="100"/>
        <c:noMultiLvlLbl val="0"/>
      </c:catAx>
      <c:valAx>
        <c:axId val="1"/>
        <c:scaling>
          <c:orientation val="minMax"/>
        </c:scaling>
        <c:delete val="0"/>
        <c:axPos val="l"/>
        <c:majorGridlines>
          <c:spPr>
            <a:ln cap="rnd">
              <a:solidFill>
                <a:schemeClr val="tx1"/>
              </a:solidFill>
              <a:prstDash val="sysDot"/>
            </a:ln>
          </c:spPr>
        </c:majorGridlines>
        <c:numFmt formatCode="#,##0" sourceLinked="1"/>
        <c:majorTickMark val="out"/>
        <c:minorTickMark val="none"/>
        <c:tickLblPos val="nextTo"/>
        <c:spPr>
          <a:ln>
            <a:noFill/>
          </a:ln>
        </c:spPr>
        <c:crossAx val="1053888543"/>
        <c:crosses val="autoZero"/>
        <c:crossBetween val="between"/>
        <c:dispUnits>
          <c:builtInUnit val="thousands"/>
          <c:dispUnitsLbl>
            <c:tx>
              <c:rich>
                <a:bodyPr/>
                <a:lstStyle/>
                <a:p>
                  <a:pPr>
                    <a:defRPr/>
                  </a:pPr>
                  <a:r>
                    <a:rPr lang="da-DK"/>
                    <a:t>GW</a:t>
                  </a:r>
                </a:p>
              </c:rich>
            </c:tx>
          </c:dispUnitsLbl>
        </c:dispUnits>
      </c:valAx>
    </c:plotArea>
    <c:legend>
      <c:legendPos val="r"/>
      <c:layout>
        <c:manualLayout>
          <c:xMode val="edge"/>
          <c:yMode val="edge"/>
          <c:x val="0.83688547998857654"/>
          <c:y val="0.16208939100003802"/>
          <c:w val="0.12553638887624596"/>
          <c:h val="0.29854585568108333"/>
        </c:manualLayout>
      </c:layout>
      <c:overlay val="0"/>
    </c:legend>
    <c:plotVisOnly val="1"/>
    <c:dispBlanksAs val="gap"/>
    <c:showDLblsOverMax val="0"/>
  </c:chart>
  <c:spPr>
    <a:noFill/>
    <a:ln>
      <a:noFill/>
    </a:ln>
  </c:sp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a-DK"/>
              <a:t>Nordic renewable electricity generation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DK"/>
        </a:p>
      </c:txPr>
    </c:title>
    <c:autoTitleDeleted val="0"/>
    <c:plotArea>
      <c:layout/>
      <c:areaChart>
        <c:grouping val="stacked"/>
        <c:varyColors val="0"/>
        <c:ser>
          <c:idx val="1"/>
          <c:order val="0"/>
          <c:tx>
            <c:strRef>
              <c:f>'FIG 03.6'!$A$3</c:f>
              <c:strCache>
                <c:ptCount val="1"/>
                <c:pt idx="0">
                  <c:v>Hydro</c:v>
                </c:pt>
              </c:strCache>
            </c:strRef>
          </c:tx>
          <c:spPr>
            <a:solidFill>
              <a:schemeClr val="accent1">
                <a:lumMod val="75000"/>
              </a:schemeClr>
            </a:solidFill>
            <a:ln>
              <a:noFill/>
            </a:ln>
            <a:effectLst/>
          </c:spPr>
          <c:cat>
            <c:numRef>
              <c:f>'FIG 03.6'!$B$2:$AD$2</c:f>
              <c:numCache>
                <c:formatCode>0</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'FIG 03.6'!$B$9:$AD$9</c:f>
              <c:numCache>
                <c:formatCode>#,##0</c:formatCode>
                <c:ptCount val="29"/>
                <c:pt idx="0">
                  <c:v>209506</c:v>
                </c:pt>
                <c:pt idx="1">
                  <c:v>191668</c:v>
                </c:pt>
                <c:pt idx="2">
                  <c:v>211368</c:v>
                </c:pt>
                <c:pt idx="3">
                  <c:v>212808</c:v>
                </c:pt>
                <c:pt idx="4">
                  <c:v>188464</c:v>
                </c:pt>
                <c:pt idx="5">
                  <c:v>208284</c:v>
                </c:pt>
                <c:pt idx="6">
                  <c:v>172574</c:v>
                </c:pt>
                <c:pt idx="7">
                  <c:v>197505</c:v>
                </c:pt>
                <c:pt idx="8">
                  <c:v>212019</c:v>
                </c:pt>
                <c:pt idx="9">
                  <c:v>212453</c:v>
                </c:pt>
                <c:pt idx="10">
                  <c:v>241954</c:v>
                </c:pt>
                <c:pt idx="11">
                  <c:v>219919</c:v>
                </c:pt>
                <c:pt idx="12">
                  <c:v>214017</c:v>
                </c:pt>
                <c:pt idx="13">
                  <c:v>176382</c:v>
                </c:pt>
                <c:pt idx="14">
                  <c:v>191700</c:v>
                </c:pt>
                <c:pt idx="15">
                  <c:v>230152</c:v>
                </c:pt>
                <c:pt idx="16">
                  <c:v>200395</c:v>
                </c:pt>
                <c:pt idx="17">
                  <c:v>223597</c:v>
                </c:pt>
                <c:pt idx="18">
                  <c:v>238757</c:v>
                </c:pt>
                <c:pt idx="19">
                  <c:v>217038</c:v>
                </c:pt>
                <c:pt idx="20">
                  <c:v>209188</c:v>
                </c:pt>
                <c:pt idx="21">
                  <c:v>213078</c:v>
                </c:pt>
                <c:pt idx="22">
                  <c:v>251081</c:v>
                </c:pt>
                <c:pt idx="23">
                  <c:v>215909</c:v>
                </c:pt>
                <c:pt idx="24">
                  <c:v>226342</c:v>
                </c:pt>
                <c:pt idx="25">
                  <c:v>244457</c:v>
                </c:pt>
                <c:pt idx="26">
                  <c:v>235430</c:v>
                </c:pt>
                <c:pt idx="27">
                  <c:v>237009.9</c:v>
                </c:pt>
                <c:pt idx="28">
                  <c:v>228828.3</c:v>
                </c:pt>
              </c:numCache>
            </c:numRef>
          </c:val>
          <c:extLst>
            <c:ext xmlns:c16="http://schemas.microsoft.com/office/drawing/2014/chart" uri="{C3380CC4-5D6E-409C-BE32-E72D297353CC}">
              <c16:uniqueId val="{00000000-71C1-4ED3-93CB-9768EA62BD8C}"/>
            </c:ext>
          </c:extLst>
        </c:ser>
        <c:ser>
          <c:idx val="3"/>
          <c:order val="1"/>
          <c:tx>
            <c:strRef>
              <c:f>'FIG 03.6'!$A$22</c:f>
              <c:strCache>
                <c:ptCount val="1"/>
                <c:pt idx="0">
                  <c:v>Wind</c:v>
                </c:pt>
              </c:strCache>
            </c:strRef>
          </c:tx>
          <c:spPr>
            <a:solidFill>
              <a:srgbClr val="00B0F0"/>
            </a:solidFill>
            <a:ln>
              <a:noFill/>
            </a:ln>
            <a:effectLst/>
          </c:spPr>
          <c:cat>
            <c:numRef>
              <c:f>'FIG 03.6'!$B$2:$AD$2</c:f>
              <c:numCache>
                <c:formatCode>0</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'FIG 03.6'!$B$28:$AD$28</c:f>
              <c:numCache>
                <c:formatCode>General</c:formatCode>
                <c:ptCount val="29"/>
                <c:pt idx="0">
                  <c:v>616</c:v>
                </c:pt>
                <c:pt idx="1">
                  <c:v>753</c:v>
                </c:pt>
                <c:pt idx="2">
                  <c:v>948</c:v>
                </c:pt>
                <c:pt idx="3">
                  <c:v>1093</c:v>
                </c:pt>
                <c:pt idx="4">
                  <c:v>1225</c:v>
                </c:pt>
                <c:pt idx="5">
                  <c:v>1297</c:v>
                </c:pt>
                <c:pt idx="6">
                  <c:v>1391</c:v>
                </c:pt>
                <c:pt idx="7">
                  <c:v>2165</c:v>
                </c:pt>
                <c:pt idx="8">
                  <c:v>3171</c:v>
                </c:pt>
                <c:pt idx="9">
                  <c:v>3461</c:v>
                </c:pt>
                <c:pt idx="10">
                  <c:v>4807</c:v>
                </c:pt>
                <c:pt idx="11">
                  <c:v>4885</c:v>
                </c:pt>
                <c:pt idx="12">
                  <c:v>5624</c:v>
                </c:pt>
                <c:pt idx="13">
                  <c:v>6551</c:v>
                </c:pt>
                <c:pt idx="14">
                  <c:v>7805</c:v>
                </c:pt>
                <c:pt idx="15">
                  <c:v>8219</c:v>
                </c:pt>
                <c:pt idx="16">
                  <c:v>7887</c:v>
                </c:pt>
                <c:pt idx="17">
                  <c:v>9681</c:v>
                </c:pt>
                <c:pt idx="18">
                  <c:v>10098</c:v>
                </c:pt>
                <c:pt idx="19">
                  <c:v>10460</c:v>
                </c:pt>
                <c:pt idx="20">
                  <c:v>12484</c:v>
                </c:pt>
                <c:pt idx="21">
                  <c:v>17616</c:v>
                </c:pt>
                <c:pt idx="22">
                  <c:v>19477</c:v>
                </c:pt>
                <c:pt idx="23">
                  <c:v>23623</c:v>
                </c:pt>
                <c:pt idx="24">
                  <c:v>27645</c:v>
                </c:pt>
                <c:pt idx="25">
                  <c:v>35254</c:v>
                </c:pt>
                <c:pt idx="26">
                  <c:v>33454</c:v>
                </c:pt>
                <c:pt idx="27">
                  <c:v>40044</c:v>
                </c:pt>
                <c:pt idx="28">
                  <c:v>40259</c:v>
                </c:pt>
              </c:numCache>
            </c:numRef>
          </c:val>
          <c:extLst>
            <c:ext xmlns:c16="http://schemas.microsoft.com/office/drawing/2014/chart" uri="{C3380CC4-5D6E-409C-BE32-E72D297353CC}">
              <c16:uniqueId val="{00000001-71C1-4ED3-93CB-9768EA62BD8C}"/>
            </c:ext>
          </c:extLst>
        </c:ser>
        <c:ser>
          <c:idx val="2"/>
          <c:order val="2"/>
          <c:tx>
            <c:strRef>
              <c:f>'FIG 03.6'!$A$12</c:f>
              <c:strCache>
                <c:ptCount val="1"/>
                <c:pt idx="0">
                  <c:v>Solar</c:v>
                </c:pt>
              </c:strCache>
            </c:strRef>
          </c:tx>
          <c:spPr>
            <a:solidFill>
              <a:srgbClr val="FFC000"/>
            </a:solidFill>
            <a:ln>
              <a:noFill/>
            </a:ln>
            <a:effectLst/>
          </c:spPr>
          <c:cat>
            <c:numRef>
              <c:f>'FIG 03.6'!$B$2:$AD$2</c:f>
              <c:numCache>
                <c:formatCode>0</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'FIG 03.6'!$B$18:$AD$18</c:f>
              <c:numCache>
                <c:formatCode>General</c:formatCode>
                <c:ptCount val="29"/>
                <c:pt idx="0">
                  <c:v>0</c:v>
                </c:pt>
                <c:pt idx="1">
                  <c:v>1</c:v>
                </c:pt>
                <c:pt idx="2">
                  <c:v>1</c:v>
                </c:pt>
                <c:pt idx="3">
                  <c:v>2</c:v>
                </c:pt>
                <c:pt idx="4">
                  <c:v>2</c:v>
                </c:pt>
                <c:pt idx="5">
                  <c:v>2</c:v>
                </c:pt>
                <c:pt idx="6">
                  <c:v>2</c:v>
                </c:pt>
                <c:pt idx="7">
                  <c:v>2</c:v>
                </c:pt>
                <c:pt idx="8">
                  <c:v>2</c:v>
                </c:pt>
                <c:pt idx="9">
                  <c:v>3</c:v>
                </c:pt>
                <c:pt idx="10">
                  <c:v>4</c:v>
                </c:pt>
                <c:pt idx="11">
                  <c:v>5</c:v>
                </c:pt>
                <c:pt idx="12">
                  <c:v>5</c:v>
                </c:pt>
                <c:pt idx="13">
                  <c:v>6</c:v>
                </c:pt>
                <c:pt idx="14">
                  <c:v>6</c:v>
                </c:pt>
                <c:pt idx="15">
                  <c:v>7</c:v>
                </c:pt>
                <c:pt idx="16">
                  <c:v>7</c:v>
                </c:pt>
                <c:pt idx="17">
                  <c:v>9</c:v>
                </c:pt>
                <c:pt idx="18">
                  <c:v>11</c:v>
                </c:pt>
                <c:pt idx="19">
                  <c:v>15</c:v>
                </c:pt>
                <c:pt idx="20">
                  <c:v>20</c:v>
                </c:pt>
                <c:pt idx="21">
                  <c:v>31</c:v>
                </c:pt>
                <c:pt idx="22">
                  <c:v>129</c:v>
                </c:pt>
                <c:pt idx="23">
                  <c:v>559</c:v>
                </c:pt>
                <c:pt idx="24">
                  <c:v>651</c:v>
                </c:pt>
                <c:pt idx="25">
                  <c:v>710</c:v>
                </c:pt>
                <c:pt idx="26">
                  <c:v>904</c:v>
                </c:pt>
                <c:pt idx="27">
                  <c:v>1024</c:v>
                </c:pt>
                <c:pt idx="28">
                  <c:v>1519</c:v>
                </c:pt>
              </c:numCache>
            </c:numRef>
          </c:val>
          <c:extLst>
            <c:ext xmlns:c16="http://schemas.microsoft.com/office/drawing/2014/chart" uri="{C3380CC4-5D6E-409C-BE32-E72D297353CC}">
              <c16:uniqueId val="{00000002-71C1-4ED3-93CB-9768EA62BD8C}"/>
            </c:ext>
          </c:extLst>
        </c:ser>
        <c:ser>
          <c:idx val="4"/>
          <c:order val="3"/>
          <c:tx>
            <c:strRef>
              <c:f>'FIG 03.6'!$A$31</c:f>
              <c:strCache>
                <c:ptCount val="1"/>
                <c:pt idx="0">
                  <c:v>Geothermal</c:v>
                </c:pt>
              </c:strCache>
            </c:strRef>
          </c:tx>
          <c:spPr>
            <a:solidFill>
              <a:srgbClr val="FF0000"/>
            </a:solidFill>
            <a:ln>
              <a:noFill/>
            </a:ln>
            <a:effectLst/>
          </c:spPr>
          <c:cat>
            <c:numRef>
              <c:f>'FIG 03.6'!$B$2:$AD$2</c:f>
              <c:numCache>
                <c:formatCode>0</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'FIG 03.6'!$B$37:$AD$37</c:f>
              <c:numCache>
                <c:formatCode>General</c:formatCode>
                <c:ptCount val="29"/>
                <c:pt idx="0">
                  <c:v>300</c:v>
                </c:pt>
                <c:pt idx="1">
                  <c:v>283</c:v>
                </c:pt>
                <c:pt idx="2">
                  <c:v>230</c:v>
                </c:pt>
                <c:pt idx="3">
                  <c:v>256</c:v>
                </c:pt>
                <c:pt idx="4">
                  <c:v>260</c:v>
                </c:pt>
                <c:pt idx="5">
                  <c:v>290</c:v>
                </c:pt>
                <c:pt idx="6">
                  <c:v>346</c:v>
                </c:pt>
                <c:pt idx="7">
                  <c:v>375</c:v>
                </c:pt>
                <c:pt idx="8">
                  <c:v>655</c:v>
                </c:pt>
                <c:pt idx="9">
                  <c:v>1136</c:v>
                </c:pt>
                <c:pt idx="10">
                  <c:v>1323</c:v>
                </c:pt>
                <c:pt idx="11">
                  <c:v>1451</c:v>
                </c:pt>
                <c:pt idx="12">
                  <c:v>1433</c:v>
                </c:pt>
                <c:pt idx="13">
                  <c:v>1406</c:v>
                </c:pt>
                <c:pt idx="14">
                  <c:v>1483</c:v>
                </c:pt>
                <c:pt idx="15">
                  <c:v>1658</c:v>
                </c:pt>
                <c:pt idx="16">
                  <c:v>2631</c:v>
                </c:pt>
                <c:pt idx="17">
                  <c:v>3579</c:v>
                </c:pt>
                <c:pt idx="18">
                  <c:v>4038</c:v>
                </c:pt>
                <c:pt idx="19">
                  <c:v>4553</c:v>
                </c:pt>
                <c:pt idx="20">
                  <c:v>4465</c:v>
                </c:pt>
                <c:pt idx="21">
                  <c:v>4702</c:v>
                </c:pt>
                <c:pt idx="22">
                  <c:v>5209</c:v>
                </c:pt>
                <c:pt idx="23">
                  <c:v>5245</c:v>
                </c:pt>
                <c:pt idx="24">
                  <c:v>5239</c:v>
                </c:pt>
                <c:pt idx="25">
                  <c:v>5003</c:v>
                </c:pt>
                <c:pt idx="26">
                  <c:v>5068</c:v>
                </c:pt>
                <c:pt idx="27">
                  <c:v>5170</c:v>
                </c:pt>
                <c:pt idx="28">
                  <c:v>6010</c:v>
                </c:pt>
              </c:numCache>
            </c:numRef>
          </c:val>
          <c:extLst>
            <c:ext xmlns:c16="http://schemas.microsoft.com/office/drawing/2014/chart" uri="{C3380CC4-5D6E-409C-BE32-E72D297353CC}">
              <c16:uniqueId val="{00000003-71C1-4ED3-93CB-9768EA62BD8C}"/>
            </c:ext>
          </c:extLst>
        </c:ser>
        <c:dLbls>
          <c:showLegendKey val="0"/>
          <c:showVal val="0"/>
          <c:showCatName val="0"/>
          <c:showSerName val="0"/>
          <c:showPercent val="0"/>
          <c:showBubbleSize val="0"/>
        </c:dLbls>
        <c:axId val="2048053776"/>
        <c:axId val="449931760"/>
      </c:areaChart>
      <c:catAx>
        <c:axId val="2048053776"/>
        <c:scaling>
          <c:orientation val="minMax"/>
        </c:scaling>
        <c:delete val="0"/>
        <c:axPos val="b"/>
        <c:numFmt formatCode="0"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449931760"/>
        <c:crosses val="autoZero"/>
        <c:auto val="1"/>
        <c:lblAlgn val="ctr"/>
        <c:lblOffset val="100"/>
        <c:tickLblSkip val="5"/>
        <c:tickMarkSkip val="1"/>
        <c:noMultiLvlLbl val="0"/>
      </c:catAx>
      <c:valAx>
        <c:axId val="4499317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a-DK"/>
                  <a:t>GWh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DK"/>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2048053776"/>
        <c:crossesAt val="1"/>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noFill/>
    <a:ln w="9525" cap="flat" cmpd="sng" algn="ctr">
      <a:solidFill>
        <a:schemeClr val="tx1">
          <a:lumMod val="15000"/>
          <a:lumOff val="85000"/>
        </a:schemeClr>
      </a:solidFill>
      <a:round/>
    </a:ln>
    <a:effectLst/>
  </c:spPr>
  <c:txPr>
    <a:bodyPr/>
    <a:lstStyle/>
    <a:p>
      <a:pPr>
        <a:defRPr/>
      </a:pPr>
      <a:endParaRPr lang="en-DK"/>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a-DK"/>
              <a:t>Nordic</a:t>
            </a:r>
            <a:r>
              <a:rPr lang="da-DK" baseline="0"/>
              <a:t> solar</a:t>
            </a:r>
            <a:endParaRPr lang="da-DK"/>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DK"/>
        </a:p>
      </c:txPr>
    </c:title>
    <c:autoTitleDeleted val="0"/>
    <c:plotArea>
      <c:layout/>
      <c:areaChart>
        <c:grouping val="standard"/>
        <c:varyColors val="0"/>
        <c:ser>
          <c:idx val="0"/>
          <c:order val="0"/>
          <c:tx>
            <c:strRef>
              <c:f>'FIG 03.6'!$A$12</c:f>
              <c:strCache>
                <c:ptCount val="1"/>
                <c:pt idx="0">
                  <c:v>Solar</c:v>
                </c:pt>
              </c:strCache>
            </c:strRef>
          </c:tx>
          <c:spPr>
            <a:solidFill>
              <a:schemeClr val="accent1"/>
            </a:solidFill>
            <a:ln>
              <a:noFill/>
            </a:ln>
            <a:effectLst/>
          </c:spPr>
          <c:cat>
            <c:numRef>
              <c:f>'FIG 03.6'!$Q$2:$AD$2</c:f>
              <c:numCache>
                <c:formatCode>0</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'FIG 03.6'!$Q$18:$AD$18</c:f>
              <c:numCache>
                <c:formatCode>General</c:formatCode>
                <c:ptCount val="14"/>
                <c:pt idx="0">
                  <c:v>7</c:v>
                </c:pt>
                <c:pt idx="1">
                  <c:v>7</c:v>
                </c:pt>
                <c:pt idx="2">
                  <c:v>9</c:v>
                </c:pt>
                <c:pt idx="3">
                  <c:v>11</c:v>
                </c:pt>
                <c:pt idx="4">
                  <c:v>15</c:v>
                </c:pt>
                <c:pt idx="5">
                  <c:v>20</c:v>
                </c:pt>
                <c:pt idx="6">
                  <c:v>31</c:v>
                </c:pt>
                <c:pt idx="7">
                  <c:v>129</c:v>
                </c:pt>
                <c:pt idx="8">
                  <c:v>559</c:v>
                </c:pt>
                <c:pt idx="9">
                  <c:v>651</c:v>
                </c:pt>
                <c:pt idx="10">
                  <c:v>710</c:v>
                </c:pt>
                <c:pt idx="11">
                  <c:v>904</c:v>
                </c:pt>
                <c:pt idx="12">
                  <c:v>1024</c:v>
                </c:pt>
                <c:pt idx="13">
                  <c:v>1519</c:v>
                </c:pt>
              </c:numCache>
            </c:numRef>
          </c:val>
          <c:extLst>
            <c:ext xmlns:c16="http://schemas.microsoft.com/office/drawing/2014/chart" uri="{C3380CC4-5D6E-409C-BE32-E72D297353CC}">
              <c16:uniqueId val="{00000000-8627-410B-AAF0-2A00042BCB0A}"/>
            </c:ext>
          </c:extLst>
        </c:ser>
        <c:dLbls>
          <c:showLegendKey val="0"/>
          <c:showVal val="0"/>
          <c:showCatName val="0"/>
          <c:showSerName val="0"/>
          <c:showPercent val="0"/>
          <c:showBubbleSize val="0"/>
        </c:dLbls>
        <c:axId val="617783040"/>
        <c:axId val="1927218560"/>
      </c:areaChart>
      <c:catAx>
        <c:axId val="617783040"/>
        <c:scaling>
          <c:orientation val="minMax"/>
        </c:scaling>
        <c:delete val="0"/>
        <c:axPos val="b"/>
        <c:numFmt formatCode="0"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927218560"/>
        <c:crosses val="autoZero"/>
        <c:auto val="1"/>
        <c:lblAlgn val="ctr"/>
        <c:lblOffset val="100"/>
        <c:tickLblSkip val="5"/>
        <c:noMultiLvlLbl val="0"/>
      </c:catAx>
      <c:valAx>
        <c:axId val="19272185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a-DK"/>
                  <a:t>GWh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DK"/>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617783040"/>
        <c:crosses val="autoZero"/>
        <c:crossBetween val="midCat"/>
      </c:valAx>
      <c:spPr>
        <a:noFill/>
        <a:ln>
          <a:noFill/>
        </a:ln>
        <a:effectLst/>
      </c:spPr>
    </c:plotArea>
    <c:plotVisOnly val="1"/>
    <c:dispBlanksAs val="zero"/>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DK"/>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areaChart>
        <c:grouping val="stacked"/>
        <c:varyColors val="0"/>
        <c:ser>
          <c:idx val="2"/>
          <c:order val="0"/>
          <c:tx>
            <c:v>Geothermal</c:v>
          </c:tx>
          <c:spPr>
            <a:solidFill>
              <a:srgbClr val="91547F"/>
            </a:solidFill>
            <a:ln>
              <a:noFill/>
            </a:ln>
            <a:effectLst/>
          </c:spPr>
          <c:cat>
            <c:numRef>
              <c:f>'FIG 03.6'!$B$2:$AD$2</c:f>
              <c:numCache>
                <c:formatCode>0</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'FIG 03.6'!$B$37:$AD$37</c:f>
              <c:numCache>
                <c:formatCode>General</c:formatCode>
                <c:ptCount val="29"/>
                <c:pt idx="0">
                  <c:v>300</c:v>
                </c:pt>
                <c:pt idx="1">
                  <c:v>283</c:v>
                </c:pt>
                <c:pt idx="2">
                  <c:v>230</c:v>
                </c:pt>
                <c:pt idx="3">
                  <c:v>256</c:v>
                </c:pt>
                <c:pt idx="4">
                  <c:v>260</c:v>
                </c:pt>
                <c:pt idx="5">
                  <c:v>290</c:v>
                </c:pt>
                <c:pt idx="6">
                  <c:v>346</c:v>
                </c:pt>
                <c:pt idx="7">
                  <c:v>375</c:v>
                </c:pt>
                <c:pt idx="8">
                  <c:v>655</c:v>
                </c:pt>
                <c:pt idx="9">
                  <c:v>1136</c:v>
                </c:pt>
                <c:pt idx="10">
                  <c:v>1323</c:v>
                </c:pt>
                <c:pt idx="11">
                  <c:v>1451</c:v>
                </c:pt>
                <c:pt idx="12">
                  <c:v>1433</c:v>
                </c:pt>
                <c:pt idx="13">
                  <c:v>1406</c:v>
                </c:pt>
                <c:pt idx="14">
                  <c:v>1483</c:v>
                </c:pt>
                <c:pt idx="15">
                  <c:v>1658</c:v>
                </c:pt>
                <c:pt idx="16">
                  <c:v>2631</c:v>
                </c:pt>
                <c:pt idx="17">
                  <c:v>3579</c:v>
                </c:pt>
                <c:pt idx="18">
                  <c:v>4038</c:v>
                </c:pt>
                <c:pt idx="19">
                  <c:v>4553</c:v>
                </c:pt>
                <c:pt idx="20">
                  <c:v>4465</c:v>
                </c:pt>
                <c:pt idx="21">
                  <c:v>4702</c:v>
                </c:pt>
                <c:pt idx="22">
                  <c:v>5209</c:v>
                </c:pt>
                <c:pt idx="23">
                  <c:v>5245</c:v>
                </c:pt>
                <c:pt idx="24">
                  <c:v>5239</c:v>
                </c:pt>
                <c:pt idx="25">
                  <c:v>5003</c:v>
                </c:pt>
                <c:pt idx="26">
                  <c:v>5068</c:v>
                </c:pt>
                <c:pt idx="27">
                  <c:v>5170</c:v>
                </c:pt>
                <c:pt idx="28">
                  <c:v>6010</c:v>
                </c:pt>
              </c:numCache>
            </c:numRef>
          </c:val>
          <c:extLst>
            <c:ext xmlns:c16="http://schemas.microsoft.com/office/drawing/2014/chart" uri="{C3380CC4-5D6E-409C-BE32-E72D297353CC}">
              <c16:uniqueId val="{00000002-468B-4299-B83C-C3B450C4F346}"/>
            </c:ext>
          </c:extLst>
        </c:ser>
        <c:ser>
          <c:idx val="0"/>
          <c:order val="1"/>
          <c:tx>
            <c:v>Solar</c:v>
          </c:tx>
          <c:spPr>
            <a:solidFill>
              <a:schemeClr val="accent1"/>
            </a:solidFill>
            <a:ln>
              <a:noFill/>
            </a:ln>
            <a:effectLst/>
          </c:spPr>
          <c:cat>
            <c:numRef>
              <c:f>'FIG 03.6'!$B$2:$AD$2</c:f>
              <c:numCache>
                <c:formatCode>0</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'FIG 03.6'!$B$18:$AD$18</c:f>
              <c:numCache>
                <c:formatCode>General</c:formatCode>
                <c:ptCount val="29"/>
                <c:pt idx="0">
                  <c:v>0</c:v>
                </c:pt>
                <c:pt idx="1">
                  <c:v>1</c:v>
                </c:pt>
                <c:pt idx="2">
                  <c:v>1</c:v>
                </c:pt>
                <c:pt idx="3">
                  <c:v>2</c:v>
                </c:pt>
                <c:pt idx="4">
                  <c:v>2</c:v>
                </c:pt>
                <c:pt idx="5">
                  <c:v>2</c:v>
                </c:pt>
                <c:pt idx="6">
                  <c:v>2</c:v>
                </c:pt>
                <c:pt idx="7">
                  <c:v>2</c:v>
                </c:pt>
                <c:pt idx="8">
                  <c:v>2</c:v>
                </c:pt>
                <c:pt idx="9">
                  <c:v>3</c:v>
                </c:pt>
                <c:pt idx="10">
                  <c:v>4</c:v>
                </c:pt>
                <c:pt idx="11">
                  <c:v>5</c:v>
                </c:pt>
                <c:pt idx="12">
                  <c:v>5</c:v>
                </c:pt>
                <c:pt idx="13">
                  <c:v>6</c:v>
                </c:pt>
                <c:pt idx="14">
                  <c:v>6</c:v>
                </c:pt>
                <c:pt idx="15">
                  <c:v>7</c:v>
                </c:pt>
                <c:pt idx="16">
                  <c:v>7</c:v>
                </c:pt>
                <c:pt idx="17">
                  <c:v>9</c:v>
                </c:pt>
                <c:pt idx="18">
                  <c:v>11</c:v>
                </c:pt>
                <c:pt idx="19">
                  <c:v>15</c:v>
                </c:pt>
                <c:pt idx="20">
                  <c:v>20</c:v>
                </c:pt>
                <c:pt idx="21">
                  <c:v>31</c:v>
                </c:pt>
                <c:pt idx="22">
                  <c:v>129</c:v>
                </c:pt>
                <c:pt idx="23">
                  <c:v>559</c:v>
                </c:pt>
                <c:pt idx="24">
                  <c:v>651</c:v>
                </c:pt>
                <c:pt idx="25">
                  <c:v>710</c:v>
                </c:pt>
                <c:pt idx="26">
                  <c:v>904</c:v>
                </c:pt>
                <c:pt idx="27">
                  <c:v>1024</c:v>
                </c:pt>
                <c:pt idx="28">
                  <c:v>1519</c:v>
                </c:pt>
              </c:numCache>
            </c:numRef>
          </c:val>
          <c:extLst>
            <c:ext xmlns:c16="http://schemas.microsoft.com/office/drawing/2014/chart" uri="{C3380CC4-5D6E-409C-BE32-E72D297353CC}">
              <c16:uniqueId val="{00000000-468B-4299-B83C-C3B450C4F346}"/>
            </c:ext>
          </c:extLst>
        </c:ser>
        <c:ser>
          <c:idx val="1"/>
          <c:order val="2"/>
          <c:tx>
            <c:v>Wind</c:v>
          </c:tx>
          <c:spPr>
            <a:solidFill>
              <a:srgbClr val="00C9EA"/>
            </a:solidFill>
            <a:ln>
              <a:noFill/>
            </a:ln>
            <a:effectLst/>
          </c:spPr>
          <c:cat>
            <c:numRef>
              <c:f>'FIG 03.6'!$B$2:$AD$2</c:f>
              <c:numCache>
                <c:formatCode>0</c:formatCode>
                <c:ptCount val="29"/>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numCache>
            </c:numRef>
          </c:cat>
          <c:val>
            <c:numRef>
              <c:f>'FIG 03.6'!$B$28:$AD$28</c:f>
              <c:numCache>
                <c:formatCode>General</c:formatCode>
                <c:ptCount val="29"/>
                <c:pt idx="0">
                  <c:v>616</c:v>
                </c:pt>
                <c:pt idx="1">
                  <c:v>753</c:v>
                </c:pt>
                <c:pt idx="2">
                  <c:v>948</c:v>
                </c:pt>
                <c:pt idx="3">
                  <c:v>1093</c:v>
                </c:pt>
                <c:pt idx="4">
                  <c:v>1225</c:v>
                </c:pt>
                <c:pt idx="5">
                  <c:v>1297</c:v>
                </c:pt>
                <c:pt idx="6">
                  <c:v>1391</c:v>
                </c:pt>
                <c:pt idx="7">
                  <c:v>2165</c:v>
                </c:pt>
                <c:pt idx="8">
                  <c:v>3171</c:v>
                </c:pt>
                <c:pt idx="9">
                  <c:v>3461</c:v>
                </c:pt>
                <c:pt idx="10">
                  <c:v>4807</c:v>
                </c:pt>
                <c:pt idx="11">
                  <c:v>4885</c:v>
                </c:pt>
                <c:pt idx="12">
                  <c:v>5624</c:v>
                </c:pt>
                <c:pt idx="13">
                  <c:v>6551</c:v>
                </c:pt>
                <c:pt idx="14">
                  <c:v>7805</c:v>
                </c:pt>
                <c:pt idx="15">
                  <c:v>8219</c:v>
                </c:pt>
                <c:pt idx="16">
                  <c:v>7887</c:v>
                </c:pt>
                <c:pt idx="17">
                  <c:v>9681</c:v>
                </c:pt>
                <c:pt idx="18">
                  <c:v>10098</c:v>
                </c:pt>
                <c:pt idx="19">
                  <c:v>10460</c:v>
                </c:pt>
                <c:pt idx="20">
                  <c:v>12484</c:v>
                </c:pt>
                <c:pt idx="21">
                  <c:v>17616</c:v>
                </c:pt>
                <c:pt idx="22">
                  <c:v>19477</c:v>
                </c:pt>
                <c:pt idx="23">
                  <c:v>23623</c:v>
                </c:pt>
                <c:pt idx="24">
                  <c:v>27645</c:v>
                </c:pt>
                <c:pt idx="25">
                  <c:v>35254</c:v>
                </c:pt>
                <c:pt idx="26">
                  <c:v>33454</c:v>
                </c:pt>
                <c:pt idx="27">
                  <c:v>40044</c:v>
                </c:pt>
                <c:pt idx="28">
                  <c:v>40259</c:v>
                </c:pt>
              </c:numCache>
            </c:numRef>
          </c:val>
          <c:extLst>
            <c:ext xmlns:c16="http://schemas.microsoft.com/office/drawing/2014/chart" uri="{C3380CC4-5D6E-409C-BE32-E72D297353CC}">
              <c16:uniqueId val="{00000001-468B-4299-B83C-C3B450C4F346}"/>
            </c:ext>
          </c:extLst>
        </c:ser>
        <c:dLbls>
          <c:showLegendKey val="0"/>
          <c:showVal val="0"/>
          <c:showCatName val="0"/>
          <c:showSerName val="0"/>
          <c:showPercent val="0"/>
          <c:showBubbleSize val="0"/>
        </c:dLbls>
        <c:axId val="232942687"/>
        <c:axId val="233971871"/>
      </c:areaChart>
      <c:catAx>
        <c:axId val="232942687"/>
        <c:scaling>
          <c:orientation val="minMax"/>
        </c:scaling>
        <c:delete val="0"/>
        <c:axPos val="b"/>
        <c:numFmt formatCode="0"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233971871"/>
        <c:crosses val="autoZero"/>
        <c:auto val="1"/>
        <c:lblAlgn val="ctr"/>
        <c:lblOffset val="100"/>
        <c:noMultiLvlLbl val="0"/>
      </c:catAx>
      <c:valAx>
        <c:axId val="23397187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a-DK"/>
                  <a:t>GWh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DK"/>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232942687"/>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DK"/>
        </a:p>
      </c:txPr>
    </c:legend>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DK"/>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0162226278861612E-2"/>
          <c:y val="3.7392541062924917E-2"/>
          <c:w val="0.72772020795869119"/>
          <c:h val="0.77131220744184414"/>
        </c:manualLayout>
      </c:layout>
      <c:barChart>
        <c:barDir val="col"/>
        <c:grouping val="stacked"/>
        <c:varyColors val="0"/>
        <c:ser>
          <c:idx val="0"/>
          <c:order val="0"/>
          <c:tx>
            <c:strRef>
              <c:f>'FIG 03.1'!$P$62</c:f>
              <c:strCache>
                <c:ptCount val="1"/>
                <c:pt idx="0">
                  <c:v>Fossil</c:v>
                </c:pt>
              </c:strCache>
            </c:strRef>
          </c:tx>
          <c:spPr>
            <a:solidFill>
              <a:schemeClr val="tx1">
                <a:lumMod val="50000"/>
                <a:lumOff val="50000"/>
              </a:schemeClr>
            </a:solidFill>
          </c:spPr>
          <c:invertIfNegative val="0"/>
          <c:cat>
            <c:multiLvlStrRef>
              <c:f>'FIG 03.1'!$Q$60:$U$61</c:f>
              <c:multiLvlStrCache>
                <c:ptCount val="5"/>
                <c:lvl>
                  <c:pt idx="0">
                    <c:v>2013</c:v>
                  </c:pt>
                  <c:pt idx="1">
                    <c:v>2016</c:v>
                  </c:pt>
                  <c:pt idx="2">
                    <c:v>2018</c:v>
                  </c:pt>
                  <c:pt idx="3">
                    <c:v>CNS</c:v>
                  </c:pt>
                  <c:pt idx="4">
                    <c:v>CNS</c:v>
                  </c:pt>
                </c:lvl>
                <c:lvl>
                  <c:pt idx="3">
                    <c:v>2030</c:v>
                  </c:pt>
                  <c:pt idx="4">
                    <c:v>2050</c:v>
                  </c:pt>
                </c:lvl>
              </c:multiLvlStrCache>
            </c:multiLvlStrRef>
          </c:cat>
          <c:val>
            <c:numRef>
              <c:f>'FIG 03.1'!$Q$62:$U$62</c:f>
              <c:numCache>
                <c:formatCode>0</c:formatCode>
                <c:ptCount val="5"/>
                <c:pt idx="0" formatCode="#,##0">
                  <c:v>44.657000000000004</c:v>
                </c:pt>
                <c:pt idx="1">
                  <c:v>30.652000000000001</c:v>
                </c:pt>
                <c:pt idx="2">
                  <c:v>28.1</c:v>
                </c:pt>
                <c:pt idx="3" formatCode="#,##0">
                  <c:v>16.353409580541609</c:v>
                </c:pt>
                <c:pt idx="4" formatCode="#,##0">
                  <c:v>0.93624482848100732</c:v>
                </c:pt>
              </c:numCache>
            </c:numRef>
          </c:val>
          <c:extLst>
            <c:ext xmlns:c16="http://schemas.microsoft.com/office/drawing/2014/chart" uri="{C3380CC4-5D6E-409C-BE32-E72D297353CC}">
              <c16:uniqueId val="{00000000-FDF2-4912-A28C-4DB3B0FDADFC}"/>
            </c:ext>
          </c:extLst>
        </c:ser>
        <c:ser>
          <c:idx val="2"/>
          <c:order val="2"/>
          <c:tx>
            <c:strRef>
              <c:f>'FIG 03.1'!$P$64</c:f>
              <c:strCache>
                <c:ptCount val="1"/>
                <c:pt idx="0">
                  <c:v>Nuclear</c:v>
                </c:pt>
              </c:strCache>
            </c:strRef>
          </c:tx>
          <c:spPr>
            <a:solidFill>
              <a:schemeClr val="accent5"/>
            </a:solidFill>
          </c:spPr>
          <c:invertIfNegative val="0"/>
          <c:cat>
            <c:multiLvlStrRef>
              <c:f>'FIG 03.1'!$Q$60:$U$61</c:f>
              <c:multiLvlStrCache>
                <c:ptCount val="5"/>
                <c:lvl>
                  <c:pt idx="0">
                    <c:v>2013</c:v>
                  </c:pt>
                  <c:pt idx="1">
                    <c:v>2016</c:v>
                  </c:pt>
                  <c:pt idx="2">
                    <c:v>2018</c:v>
                  </c:pt>
                  <c:pt idx="3">
                    <c:v>CNS</c:v>
                  </c:pt>
                  <c:pt idx="4">
                    <c:v>CNS</c:v>
                  </c:pt>
                </c:lvl>
                <c:lvl>
                  <c:pt idx="3">
                    <c:v>2030</c:v>
                  </c:pt>
                  <c:pt idx="4">
                    <c:v>2050</c:v>
                  </c:pt>
                </c:lvl>
              </c:multiLvlStrCache>
            </c:multiLvlStrRef>
          </c:cat>
          <c:val>
            <c:numRef>
              <c:f>'FIG 03.1'!$Q$64:$U$64</c:f>
              <c:numCache>
                <c:formatCode>0</c:formatCode>
                <c:ptCount val="5"/>
                <c:pt idx="0" formatCode="#,##0">
                  <c:v>90.063000000000017</c:v>
                </c:pt>
                <c:pt idx="1">
                  <c:v>86.304000000000002</c:v>
                </c:pt>
                <c:pt idx="2">
                  <c:v>87.7</c:v>
                </c:pt>
                <c:pt idx="3" formatCode="#,##0">
                  <c:v>90.104428497175888</c:v>
                </c:pt>
                <c:pt idx="4" formatCode="#,##0">
                  <c:v>32.536324109126532</c:v>
                </c:pt>
              </c:numCache>
            </c:numRef>
          </c:val>
          <c:extLst>
            <c:ext xmlns:c16="http://schemas.microsoft.com/office/drawing/2014/chart" uri="{C3380CC4-5D6E-409C-BE32-E72D297353CC}">
              <c16:uniqueId val="{00000001-FDF2-4912-A28C-4DB3B0FDADFC}"/>
            </c:ext>
          </c:extLst>
        </c:ser>
        <c:ser>
          <c:idx val="3"/>
          <c:order val="3"/>
          <c:tx>
            <c:strRef>
              <c:f>'FIG 03.1'!$P$65</c:f>
              <c:strCache>
                <c:ptCount val="1"/>
                <c:pt idx="0">
                  <c:v>Biomass</c:v>
                </c:pt>
              </c:strCache>
            </c:strRef>
          </c:tx>
          <c:spPr>
            <a:solidFill>
              <a:schemeClr val="tx2"/>
            </a:solidFill>
          </c:spPr>
          <c:invertIfNegative val="0"/>
          <c:cat>
            <c:multiLvlStrRef>
              <c:f>'FIG 03.1'!$Q$60:$U$61</c:f>
              <c:multiLvlStrCache>
                <c:ptCount val="5"/>
                <c:lvl>
                  <c:pt idx="0">
                    <c:v>2013</c:v>
                  </c:pt>
                  <c:pt idx="1">
                    <c:v>2016</c:v>
                  </c:pt>
                  <c:pt idx="2">
                    <c:v>2018</c:v>
                  </c:pt>
                  <c:pt idx="3">
                    <c:v>CNS</c:v>
                  </c:pt>
                  <c:pt idx="4">
                    <c:v>CNS</c:v>
                  </c:pt>
                </c:lvl>
                <c:lvl>
                  <c:pt idx="3">
                    <c:v>2030</c:v>
                  </c:pt>
                  <c:pt idx="4">
                    <c:v>2050</c:v>
                  </c:pt>
                </c:lvl>
              </c:multiLvlStrCache>
            </c:multiLvlStrRef>
          </c:cat>
          <c:val>
            <c:numRef>
              <c:f>'FIG 03.1'!$Q$65:$U$65</c:f>
              <c:numCache>
                <c:formatCode>0</c:formatCode>
                <c:ptCount val="5"/>
                <c:pt idx="0" formatCode="#,##0">
                  <c:v>30.678000000000004</c:v>
                </c:pt>
                <c:pt idx="1">
                  <c:v>24.905000000000001</c:v>
                </c:pt>
                <c:pt idx="2">
                  <c:v>25.4</c:v>
                </c:pt>
                <c:pt idx="3" formatCode="#,##0">
                  <c:v>42.851215031623695</c:v>
                </c:pt>
                <c:pt idx="4" formatCode="#,##0">
                  <c:v>37.672710418293981</c:v>
                </c:pt>
              </c:numCache>
            </c:numRef>
          </c:val>
          <c:extLst>
            <c:ext xmlns:c16="http://schemas.microsoft.com/office/drawing/2014/chart" uri="{C3380CC4-5D6E-409C-BE32-E72D297353CC}">
              <c16:uniqueId val="{00000002-FDF2-4912-A28C-4DB3B0FDADFC}"/>
            </c:ext>
          </c:extLst>
        </c:ser>
        <c:ser>
          <c:idx val="7"/>
          <c:order val="4"/>
          <c:tx>
            <c:strRef>
              <c:f>'FIG 03.1'!$P$69</c:f>
              <c:strCache>
                <c:ptCount val="1"/>
                <c:pt idx="0">
                  <c:v>Biomass with CCS</c:v>
                </c:pt>
              </c:strCache>
            </c:strRef>
          </c:tx>
          <c:spPr>
            <a:solidFill>
              <a:schemeClr val="tx2">
                <a:lumMod val="40000"/>
                <a:lumOff val="60000"/>
              </a:schemeClr>
            </a:solidFill>
          </c:spPr>
          <c:invertIfNegative val="0"/>
          <c:cat>
            <c:multiLvlStrRef>
              <c:f>'FIG 03.1'!$Q$60:$U$61</c:f>
              <c:multiLvlStrCache>
                <c:ptCount val="5"/>
                <c:lvl>
                  <c:pt idx="0">
                    <c:v>2013</c:v>
                  </c:pt>
                  <c:pt idx="1">
                    <c:v>2016</c:v>
                  </c:pt>
                  <c:pt idx="2">
                    <c:v>2018</c:v>
                  </c:pt>
                  <c:pt idx="3">
                    <c:v>CNS</c:v>
                  </c:pt>
                  <c:pt idx="4">
                    <c:v>CNS</c:v>
                  </c:pt>
                </c:lvl>
                <c:lvl>
                  <c:pt idx="3">
                    <c:v>2030</c:v>
                  </c:pt>
                  <c:pt idx="4">
                    <c:v>2050</c:v>
                  </c:pt>
                </c:lvl>
              </c:multiLvlStrCache>
            </c:multiLvlStrRef>
          </c:cat>
          <c:val>
            <c:numRef>
              <c:f>'FIG 03.1'!$Q$69:$U$69</c:f>
              <c:numCache>
                <c:formatCode>General</c:formatCode>
                <c:ptCount val="5"/>
                <c:pt idx="0" formatCode="#,##0">
                  <c:v>0</c:v>
                </c:pt>
                <c:pt idx="2" formatCode="0">
                  <c:v>0</c:v>
                </c:pt>
                <c:pt idx="3" formatCode="#,##0">
                  <c:v>0</c:v>
                </c:pt>
                <c:pt idx="4" formatCode="#,##0">
                  <c:v>1.9913632181702461</c:v>
                </c:pt>
              </c:numCache>
            </c:numRef>
          </c:val>
          <c:extLst>
            <c:ext xmlns:c16="http://schemas.microsoft.com/office/drawing/2014/chart" uri="{C3380CC4-5D6E-409C-BE32-E72D297353CC}">
              <c16:uniqueId val="{00000003-FDF2-4912-A28C-4DB3B0FDADFC}"/>
            </c:ext>
          </c:extLst>
        </c:ser>
        <c:ser>
          <c:idx val="8"/>
          <c:order val="5"/>
          <c:tx>
            <c:strRef>
              <c:f>'FIG 03.1'!$P$70</c:f>
              <c:strCache>
                <c:ptCount val="1"/>
                <c:pt idx="0">
                  <c:v>Geothermal</c:v>
                </c:pt>
              </c:strCache>
            </c:strRef>
          </c:tx>
          <c:spPr>
            <a:solidFill>
              <a:schemeClr val="accent4"/>
            </a:solidFill>
          </c:spPr>
          <c:invertIfNegative val="0"/>
          <c:cat>
            <c:multiLvlStrRef>
              <c:f>'FIG 03.1'!$Q$60:$U$61</c:f>
              <c:multiLvlStrCache>
                <c:ptCount val="5"/>
                <c:lvl>
                  <c:pt idx="0">
                    <c:v>2013</c:v>
                  </c:pt>
                  <c:pt idx="1">
                    <c:v>2016</c:v>
                  </c:pt>
                  <c:pt idx="2">
                    <c:v>2018</c:v>
                  </c:pt>
                  <c:pt idx="3">
                    <c:v>CNS</c:v>
                  </c:pt>
                  <c:pt idx="4">
                    <c:v>CNS</c:v>
                  </c:pt>
                </c:lvl>
                <c:lvl>
                  <c:pt idx="3">
                    <c:v>2030</c:v>
                  </c:pt>
                  <c:pt idx="4">
                    <c:v>2050</c:v>
                  </c:pt>
                </c:lvl>
              </c:multiLvlStrCache>
            </c:multiLvlStrRef>
          </c:cat>
          <c:val>
            <c:numRef>
              <c:f>'FIG 03.1'!$Q$70:$U$70</c:f>
              <c:numCache>
                <c:formatCode>0</c:formatCode>
                <c:ptCount val="5"/>
                <c:pt idx="0" formatCode="#,##0">
                  <c:v>5.6970000000000001</c:v>
                </c:pt>
                <c:pt idx="1">
                  <c:v>5.0679999999999996</c:v>
                </c:pt>
                <c:pt idx="2">
                  <c:v>5.0679999999999996</c:v>
                </c:pt>
                <c:pt idx="3" formatCode="#,##0">
                  <c:v>6.1717267296079914</c:v>
                </c:pt>
                <c:pt idx="4" formatCode="#,##0">
                  <c:v>5.8287516064942348</c:v>
                </c:pt>
              </c:numCache>
            </c:numRef>
          </c:val>
          <c:extLst>
            <c:ext xmlns:c16="http://schemas.microsoft.com/office/drawing/2014/chart" uri="{C3380CC4-5D6E-409C-BE32-E72D297353CC}">
              <c16:uniqueId val="{00000004-FDF2-4912-A28C-4DB3B0FDADFC}"/>
            </c:ext>
          </c:extLst>
        </c:ser>
        <c:ser>
          <c:idx val="4"/>
          <c:order val="6"/>
          <c:tx>
            <c:strRef>
              <c:f>'FIG 03.1'!$P$66</c:f>
              <c:strCache>
                <c:ptCount val="1"/>
                <c:pt idx="0">
                  <c:v>Hydro</c:v>
                </c:pt>
              </c:strCache>
            </c:strRef>
          </c:tx>
          <c:spPr>
            <a:solidFill>
              <a:schemeClr val="accent1">
                <a:lumMod val="75000"/>
              </a:schemeClr>
            </a:solidFill>
          </c:spPr>
          <c:invertIfNegative val="0"/>
          <c:cat>
            <c:multiLvlStrRef>
              <c:f>'FIG 03.1'!$Q$60:$U$61</c:f>
              <c:multiLvlStrCache>
                <c:ptCount val="5"/>
                <c:lvl>
                  <c:pt idx="0">
                    <c:v>2013</c:v>
                  </c:pt>
                  <c:pt idx="1">
                    <c:v>2016</c:v>
                  </c:pt>
                  <c:pt idx="2">
                    <c:v>2018</c:v>
                  </c:pt>
                  <c:pt idx="3">
                    <c:v>CNS</c:v>
                  </c:pt>
                  <c:pt idx="4">
                    <c:v>CNS</c:v>
                  </c:pt>
                </c:lvl>
                <c:lvl>
                  <c:pt idx="3">
                    <c:v>2030</c:v>
                  </c:pt>
                  <c:pt idx="4">
                    <c:v>2050</c:v>
                  </c:pt>
                </c:lvl>
              </c:multiLvlStrCache>
            </c:multiLvlStrRef>
          </c:cat>
          <c:val>
            <c:numRef>
              <c:f>'FIG 03.1'!$Q$66:$U$66</c:f>
              <c:numCache>
                <c:formatCode>0</c:formatCode>
                <c:ptCount val="5"/>
                <c:pt idx="0" formatCode="#,##0">
                  <c:v>215.55200000000002</c:v>
                </c:pt>
                <c:pt idx="1">
                  <c:v>235.49</c:v>
                </c:pt>
                <c:pt idx="2">
                  <c:v>226.17</c:v>
                </c:pt>
                <c:pt idx="3" formatCode="#,##0">
                  <c:v>237.03419711030995</c:v>
                </c:pt>
                <c:pt idx="4" formatCode="#,##0">
                  <c:v>261.490611433906</c:v>
                </c:pt>
              </c:numCache>
            </c:numRef>
          </c:val>
          <c:extLst>
            <c:ext xmlns:c16="http://schemas.microsoft.com/office/drawing/2014/chart" uri="{C3380CC4-5D6E-409C-BE32-E72D297353CC}">
              <c16:uniqueId val="{00000005-FDF2-4912-A28C-4DB3B0FDADFC}"/>
            </c:ext>
          </c:extLst>
        </c:ser>
        <c:ser>
          <c:idx val="5"/>
          <c:order val="7"/>
          <c:tx>
            <c:strRef>
              <c:f>'FIG 03.1'!$P$67</c:f>
              <c:strCache>
                <c:ptCount val="1"/>
                <c:pt idx="0">
                  <c:v>Wind</c:v>
                </c:pt>
              </c:strCache>
            </c:strRef>
          </c:tx>
          <c:spPr>
            <a:solidFill>
              <a:schemeClr val="accent1"/>
            </a:solidFill>
          </c:spPr>
          <c:invertIfNegative val="0"/>
          <c:cat>
            <c:multiLvlStrRef>
              <c:f>'FIG 03.1'!$Q$60:$U$61</c:f>
              <c:multiLvlStrCache>
                <c:ptCount val="5"/>
                <c:lvl>
                  <c:pt idx="0">
                    <c:v>2013</c:v>
                  </c:pt>
                  <c:pt idx="1">
                    <c:v>2016</c:v>
                  </c:pt>
                  <c:pt idx="2">
                    <c:v>2018</c:v>
                  </c:pt>
                  <c:pt idx="3">
                    <c:v>CNS</c:v>
                  </c:pt>
                  <c:pt idx="4">
                    <c:v>CNS</c:v>
                  </c:pt>
                </c:lvl>
                <c:lvl>
                  <c:pt idx="3">
                    <c:v>2030</c:v>
                  </c:pt>
                  <c:pt idx="4">
                    <c:v>2050</c:v>
                  </c:pt>
                </c:lvl>
              </c:multiLvlStrCache>
            </c:multiLvlStrRef>
          </c:cat>
          <c:val>
            <c:numRef>
              <c:f>'FIG 03.1'!$Q$67:$U$67</c:f>
              <c:numCache>
                <c:formatCode>0</c:formatCode>
                <c:ptCount val="5"/>
                <c:pt idx="0" formatCode="#,##0">
                  <c:v>28.80506211001989</c:v>
                </c:pt>
                <c:pt idx="1">
                  <c:v>33.454000000000001</c:v>
                </c:pt>
                <c:pt idx="2">
                  <c:v>39.799999999999997</c:v>
                </c:pt>
                <c:pt idx="3" formatCode="#,##0">
                  <c:v>75.192894846818774</c:v>
                </c:pt>
                <c:pt idx="4" formatCode="#,##0">
                  <c:v>149.76567868925122</c:v>
                </c:pt>
              </c:numCache>
            </c:numRef>
          </c:val>
          <c:extLst>
            <c:ext xmlns:c16="http://schemas.microsoft.com/office/drawing/2014/chart" uri="{C3380CC4-5D6E-409C-BE32-E72D297353CC}">
              <c16:uniqueId val="{00000006-FDF2-4912-A28C-4DB3B0FDADFC}"/>
            </c:ext>
          </c:extLst>
        </c:ser>
        <c:ser>
          <c:idx val="6"/>
          <c:order val="8"/>
          <c:tx>
            <c:strRef>
              <c:f>'FIG 03.1'!$P$68</c:f>
              <c:strCache>
                <c:ptCount val="1"/>
                <c:pt idx="0">
                  <c:v>Solar</c:v>
                </c:pt>
              </c:strCache>
            </c:strRef>
          </c:tx>
          <c:spPr>
            <a:solidFill>
              <a:schemeClr val="accent6"/>
            </a:solidFill>
          </c:spPr>
          <c:invertIfNegative val="0"/>
          <c:cat>
            <c:multiLvlStrRef>
              <c:f>'FIG 03.1'!$Q$60:$U$61</c:f>
              <c:multiLvlStrCache>
                <c:ptCount val="5"/>
                <c:lvl>
                  <c:pt idx="0">
                    <c:v>2013</c:v>
                  </c:pt>
                  <c:pt idx="1">
                    <c:v>2016</c:v>
                  </c:pt>
                  <c:pt idx="2">
                    <c:v>2018</c:v>
                  </c:pt>
                  <c:pt idx="3">
                    <c:v>CNS</c:v>
                  </c:pt>
                  <c:pt idx="4">
                    <c:v>CNS</c:v>
                  </c:pt>
                </c:lvl>
                <c:lvl>
                  <c:pt idx="3">
                    <c:v>2030</c:v>
                  </c:pt>
                  <c:pt idx="4">
                    <c:v>2050</c:v>
                  </c:pt>
                </c:lvl>
              </c:multiLvlStrCache>
            </c:multiLvlStrRef>
          </c:cat>
          <c:val>
            <c:numRef>
              <c:f>'FIG 03.1'!$Q$68:$U$68</c:f>
              <c:numCache>
                <c:formatCode>0</c:formatCode>
                <c:ptCount val="5"/>
                <c:pt idx="0" formatCode="#,##0">
                  <c:v>0.55900000000000005</c:v>
                </c:pt>
                <c:pt idx="1">
                  <c:v>0.90400000000000003</c:v>
                </c:pt>
                <c:pt idx="2">
                  <c:v>1.343</c:v>
                </c:pt>
                <c:pt idx="3" formatCode="#,##0">
                  <c:v>1.0483008334309458</c:v>
                </c:pt>
                <c:pt idx="4" formatCode="#,##0">
                  <c:v>4.0841896073840562</c:v>
                </c:pt>
              </c:numCache>
            </c:numRef>
          </c:val>
          <c:extLst>
            <c:ext xmlns:c16="http://schemas.microsoft.com/office/drawing/2014/chart" uri="{C3380CC4-5D6E-409C-BE32-E72D297353CC}">
              <c16:uniqueId val="{00000007-FDF2-4912-A28C-4DB3B0FDADFC}"/>
            </c:ext>
          </c:extLst>
        </c:ser>
        <c:dLbls>
          <c:showLegendKey val="0"/>
          <c:showVal val="0"/>
          <c:showCatName val="0"/>
          <c:showSerName val="0"/>
          <c:showPercent val="0"/>
          <c:showBubbleSize val="0"/>
        </c:dLbls>
        <c:gapWidth val="150"/>
        <c:overlap val="100"/>
        <c:axId val="97510904"/>
        <c:axId val="97510512"/>
        <c:extLst>
          <c:ext xmlns:c15="http://schemas.microsoft.com/office/drawing/2012/chart" uri="{02D57815-91ED-43cb-92C2-25804820EDAC}">
            <c15:filteredBarSeries>
              <c15:ser>
                <c:idx val="1"/>
                <c:order val="1"/>
                <c:tx>
                  <c:strRef>
                    <c:extLst>
                      <c:ext uri="{02D57815-91ED-43cb-92C2-25804820EDAC}">
                        <c15:formulaRef>
                          <c15:sqref>'FIG 03.1'!$P$63</c15:sqref>
                        </c15:formulaRef>
                      </c:ext>
                    </c:extLst>
                    <c:strCache>
                      <c:ptCount val="1"/>
                      <c:pt idx="0">
                        <c:v>Fossil with CCS</c:v>
                      </c:pt>
                    </c:strCache>
                  </c:strRef>
                </c:tx>
                <c:invertIfNegative val="0"/>
                <c:cat>
                  <c:multiLvlStrRef>
                    <c:extLst>
                      <c:ext uri="{02D57815-91ED-43cb-92C2-25804820EDAC}">
                        <c15:formulaRef>
                          <c15:sqref>'FIG 03.1'!$Q$60:$U$61</c15:sqref>
                        </c15:formulaRef>
                      </c:ext>
                    </c:extLst>
                    <c:multiLvlStrCache>
                      <c:ptCount val="5"/>
                      <c:lvl>
                        <c:pt idx="0">
                          <c:v>2013</c:v>
                        </c:pt>
                        <c:pt idx="1">
                          <c:v>2016</c:v>
                        </c:pt>
                        <c:pt idx="2">
                          <c:v>2018</c:v>
                        </c:pt>
                        <c:pt idx="3">
                          <c:v>CNS</c:v>
                        </c:pt>
                        <c:pt idx="4">
                          <c:v>CNS</c:v>
                        </c:pt>
                      </c:lvl>
                      <c:lvl>
                        <c:pt idx="3">
                          <c:v>2030</c:v>
                        </c:pt>
                        <c:pt idx="4">
                          <c:v>2050</c:v>
                        </c:pt>
                      </c:lvl>
                    </c:multiLvlStrCache>
                  </c:multiLvlStrRef>
                </c:cat>
                <c:val>
                  <c:numRef>
                    <c:extLst>
                      <c:ext uri="{02D57815-91ED-43cb-92C2-25804820EDAC}">
                        <c15:formulaRef>
                          <c15:sqref>'FIG 03.1'!$C$45:$G$45</c15:sqref>
                        </c15:formulaRef>
                      </c:ext>
                    </c:extLst>
                    <c:numCache>
                      <c:formatCode>#,##0</c:formatCode>
                      <c:ptCount val="5"/>
                      <c:pt idx="0">
                        <c:v>0</c:v>
                      </c:pt>
                      <c:pt idx="1">
                        <c:v>2.6589153352525347E-6</c:v>
                      </c:pt>
                      <c:pt idx="2">
                        <c:v>1.3918522635908268E-5</c:v>
                      </c:pt>
                      <c:pt idx="3">
                        <c:v>3.4072319764855892E-5</c:v>
                      </c:pt>
                      <c:pt idx="4">
                        <c:v>1.7711522166087333E-5</c:v>
                      </c:pt>
                    </c:numCache>
                  </c:numRef>
                </c:val>
                <c:extLst>
                  <c:ext xmlns:c16="http://schemas.microsoft.com/office/drawing/2014/chart" uri="{C3380CC4-5D6E-409C-BE32-E72D297353CC}">
                    <c16:uniqueId val="{00000008-FDF2-4912-A28C-4DB3B0FDADFC}"/>
                  </c:ext>
                </c:extLst>
              </c15:ser>
            </c15:filteredBarSeries>
          </c:ext>
        </c:extLst>
      </c:barChart>
      <c:catAx>
        <c:axId val="97510904"/>
        <c:scaling>
          <c:orientation val="minMax"/>
        </c:scaling>
        <c:delete val="0"/>
        <c:axPos val="b"/>
        <c:numFmt formatCode="General" sourceLinked="0"/>
        <c:majorTickMark val="out"/>
        <c:minorTickMark val="none"/>
        <c:tickLblPos val="nextTo"/>
        <c:spPr>
          <a:ln>
            <a:solidFill>
              <a:schemeClr val="tx1"/>
            </a:solidFill>
          </a:ln>
        </c:spPr>
        <c:crossAx val="97510512"/>
        <c:crosses val="autoZero"/>
        <c:auto val="1"/>
        <c:lblAlgn val="ctr"/>
        <c:lblOffset val="100"/>
        <c:noMultiLvlLbl val="0"/>
      </c:catAx>
      <c:valAx>
        <c:axId val="97510512"/>
        <c:scaling>
          <c:orientation val="minMax"/>
        </c:scaling>
        <c:delete val="0"/>
        <c:axPos val="l"/>
        <c:majorGridlines>
          <c:spPr>
            <a:ln cap="rnd">
              <a:solidFill>
                <a:schemeClr val="tx1"/>
              </a:solidFill>
              <a:prstDash val="sysDot"/>
            </a:ln>
          </c:spPr>
        </c:majorGridlines>
        <c:title>
          <c:tx>
            <c:rich>
              <a:bodyPr rot="-5400000" vert="horz"/>
              <a:lstStyle/>
              <a:p>
                <a:pPr>
                  <a:defRPr b="0"/>
                </a:pPr>
                <a:r>
                  <a:rPr lang="en-US" b="0"/>
                  <a:t>TWh</a:t>
                </a:r>
              </a:p>
            </c:rich>
          </c:tx>
          <c:overlay val="0"/>
        </c:title>
        <c:numFmt formatCode="#,##0" sourceLinked="1"/>
        <c:majorTickMark val="out"/>
        <c:minorTickMark val="none"/>
        <c:tickLblPos val="nextTo"/>
        <c:spPr>
          <a:ln>
            <a:noFill/>
          </a:ln>
        </c:spPr>
        <c:crossAx val="97510904"/>
        <c:crosses val="autoZero"/>
        <c:crossBetween val="between"/>
      </c:valAx>
    </c:plotArea>
    <c:legend>
      <c:legendPos val="r"/>
      <c:layout>
        <c:manualLayout>
          <c:xMode val="edge"/>
          <c:yMode val="edge"/>
          <c:x val="0.83688546220750704"/>
          <c:y val="0.16208959284873817"/>
          <c:w val="0.15274924980888149"/>
          <c:h val="0.48721630800833443"/>
        </c:manualLayout>
      </c:layout>
      <c:overlay val="0"/>
    </c:legend>
    <c:plotVisOnly val="1"/>
    <c:dispBlanksAs val="gap"/>
    <c:showDLblsOverMax val="0"/>
  </c:chart>
  <c:spPr>
    <a:noFill/>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7266996037260079E-2"/>
          <c:y val="2.8480513767860052E-2"/>
          <c:w val="0.75283335906541093"/>
          <c:h val="0.82105278506853308"/>
        </c:manualLayout>
      </c:layout>
      <c:barChart>
        <c:barDir val="col"/>
        <c:grouping val="clustered"/>
        <c:varyColors val="0"/>
        <c:ser>
          <c:idx val="2"/>
          <c:order val="5"/>
          <c:invertIfNegative val="0"/>
          <c:dPt>
            <c:idx val="0"/>
            <c:invertIfNegative val="0"/>
            <c:bubble3D val="0"/>
            <c:spPr>
              <a:solidFill>
                <a:srgbClr val="385988"/>
              </a:solidFill>
            </c:spPr>
            <c:extLst>
              <c:ext xmlns:c16="http://schemas.microsoft.com/office/drawing/2014/chart" uri="{C3380CC4-5D6E-409C-BE32-E72D297353CC}">
                <c16:uniqueId val="{00000006-FDD5-4F3E-A746-73C9EFABA6B8}"/>
              </c:ext>
            </c:extLst>
          </c:dPt>
          <c:dPt>
            <c:idx val="1"/>
            <c:invertIfNegative val="0"/>
            <c:bubble3D val="0"/>
            <c:spPr>
              <a:solidFill>
                <a:srgbClr val="385988"/>
              </a:solidFill>
            </c:spPr>
            <c:extLst>
              <c:ext xmlns:c16="http://schemas.microsoft.com/office/drawing/2014/chart" uri="{C3380CC4-5D6E-409C-BE32-E72D297353CC}">
                <c16:uniqueId val="{00000007-FDD5-4F3E-A746-73C9EFABA6B8}"/>
              </c:ext>
            </c:extLst>
          </c:dPt>
          <c:dPt>
            <c:idx val="2"/>
            <c:invertIfNegative val="0"/>
            <c:bubble3D val="0"/>
            <c:spPr>
              <a:solidFill>
                <a:srgbClr val="006EB6"/>
              </a:solidFill>
            </c:spPr>
            <c:extLst>
              <c:ext xmlns:c16="http://schemas.microsoft.com/office/drawing/2014/chart" uri="{C3380CC4-5D6E-409C-BE32-E72D297353CC}">
                <c16:uniqueId val="{00000008-FDD5-4F3E-A746-73C9EFABA6B8}"/>
              </c:ext>
            </c:extLst>
          </c:dPt>
          <c:dPt>
            <c:idx val="3"/>
            <c:invertIfNegative val="0"/>
            <c:bubble3D val="0"/>
            <c:spPr>
              <a:solidFill>
                <a:srgbClr val="006EB6"/>
              </a:solidFill>
            </c:spPr>
            <c:extLst>
              <c:ext xmlns:c16="http://schemas.microsoft.com/office/drawing/2014/chart" uri="{C3380CC4-5D6E-409C-BE32-E72D297353CC}">
                <c16:uniqueId val="{00000009-FDD5-4F3E-A746-73C9EFABA6B8}"/>
              </c:ext>
            </c:extLst>
          </c:dPt>
          <c:dPt>
            <c:idx val="4"/>
            <c:invertIfNegative val="0"/>
            <c:bubble3D val="0"/>
            <c:spPr>
              <a:solidFill>
                <a:srgbClr val="F42941"/>
              </a:solidFill>
            </c:spPr>
            <c:extLst>
              <c:ext xmlns:c16="http://schemas.microsoft.com/office/drawing/2014/chart" uri="{C3380CC4-5D6E-409C-BE32-E72D297353CC}">
                <c16:uniqueId val="{0000000A-FDD5-4F3E-A746-73C9EFABA6B8}"/>
              </c:ext>
            </c:extLst>
          </c:dPt>
          <c:dPt>
            <c:idx val="5"/>
            <c:invertIfNegative val="0"/>
            <c:bubble3D val="0"/>
            <c:spPr>
              <a:solidFill>
                <a:srgbClr val="F42941"/>
              </a:solidFill>
            </c:spPr>
            <c:extLst>
              <c:ext xmlns:c16="http://schemas.microsoft.com/office/drawing/2014/chart" uri="{C3380CC4-5D6E-409C-BE32-E72D297353CC}">
                <c16:uniqueId val="{0000000B-FDD5-4F3E-A746-73C9EFABA6B8}"/>
              </c:ext>
            </c:extLst>
          </c:dPt>
          <c:dPt>
            <c:idx val="6"/>
            <c:invertIfNegative val="0"/>
            <c:bubble3D val="0"/>
            <c:spPr>
              <a:solidFill>
                <a:srgbClr val="FDCF41"/>
              </a:solidFill>
            </c:spPr>
            <c:extLst>
              <c:ext xmlns:c16="http://schemas.microsoft.com/office/drawing/2014/chart" uri="{C3380CC4-5D6E-409C-BE32-E72D297353CC}">
                <c16:uniqueId val="{0000000C-FDD5-4F3E-A746-73C9EFABA6B8}"/>
              </c:ext>
            </c:extLst>
          </c:dPt>
          <c:dPt>
            <c:idx val="7"/>
            <c:invertIfNegative val="0"/>
            <c:bubble3D val="0"/>
            <c:spPr>
              <a:solidFill>
                <a:srgbClr val="FDCF41"/>
              </a:solidFill>
            </c:spPr>
            <c:extLst>
              <c:ext xmlns:c16="http://schemas.microsoft.com/office/drawing/2014/chart" uri="{C3380CC4-5D6E-409C-BE32-E72D297353CC}">
                <c16:uniqueId val="{0000000D-FDD5-4F3E-A746-73C9EFABA6B8}"/>
              </c:ext>
            </c:extLst>
          </c:dPt>
          <c:dPt>
            <c:idx val="8"/>
            <c:invertIfNegative val="0"/>
            <c:bubble3D val="0"/>
            <c:spPr>
              <a:solidFill>
                <a:srgbClr val="696A6D">
                  <a:lumMod val="60000"/>
                  <a:lumOff val="40000"/>
                </a:srgbClr>
              </a:solidFill>
            </c:spPr>
            <c:extLst>
              <c:ext xmlns:c16="http://schemas.microsoft.com/office/drawing/2014/chart" uri="{C3380CC4-5D6E-409C-BE32-E72D297353CC}">
                <c16:uniqueId val="{0000000E-FDD5-4F3E-A746-73C9EFABA6B8}"/>
              </c:ext>
            </c:extLst>
          </c:dPt>
          <c:dPt>
            <c:idx val="9"/>
            <c:invertIfNegative val="0"/>
            <c:bubble3D val="0"/>
            <c:spPr>
              <a:solidFill>
                <a:srgbClr val="696A6D">
                  <a:lumMod val="60000"/>
                  <a:lumOff val="40000"/>
                </a:srgbClr>
              </a:solidFill>
            </c:spPr>
            <c:extLst>
              <c:ext xmlns:c16="http://schemas.microsoft.com/office/drawing/2014/chart" uri="{C3380CC4-5D6E-409C-BE32-E72D297353CC}">
                <c16:uniqueId val="{0000000F-FDD5-4F3E-A746-73C9EFABA6B8}"/>
              </c:ext>
            </c:extLst>
          </c:dPt>
          <c:cat>
            <c:multiLvlStrRef>
              <c:f>'FIG 03.2'!$C$21:$L$22</c:f>
              <c:multiLvlStrCache>
                <c:ptCount val="10"/>
                <c:lvl>
                  <c:pt idx="0">
                    <c:v>2008</c:v>
                  </c:pt>
                  <c:pt idx="1">
                    <c:v>2018</c:v>
                  </c:pt>
                  <c:pt idx="2">
                    <c:v>2008</c:v>
                  </c:pt>
                  <c:pt idx="3">
                    <c:v>2018</c:v>
                  </c:pt>
                  <c:pt idx="4">
                    <c:v>2008</c:v>
                  </c:pt>
                  <c:pt idx="5">
                    <c:v>2018</c:v>
                  </c:pt>
                  <c:pt idx="6">
                    <c:v>2008</c:v>
                  </c:pt>
                  <c:pt idx="7">
                    <c:v>2018</c:v>
                  </c:pt>
                  <c:pt idx="8">
                    <c:v>2008</c:v>
                  </c:pt>
                  <c:pt idx="9">
                    <c:v>2018</c:v>
                  </c:pt>
                </c:lvl>
                <c:lvl>
                  <c:pt idx="0">
                    <c:v>Denmark</c:v>
                  </c:pt>
                  <c:pt idx="1">
                    <c:v>Denmark</c:v>
                  </c:pt>
                  <c:pt idx="2">
                    <c:v>Finland</c:v>
                  </c:pt>
                  <c:pt idx="3">
                    <c:v>Finland</c:v>
                  </c:pt>
                  <c:pt idx="4">
                    <c:v>Iceland</c:v>
                  </c:pt>
                  <c:pt idx="5">
                    <c:v>Iceland</c:v>
                  </c:pt>
                  <c:pt idx="6">
                    <c:v>Norway</c:v>
                  </c:pt>
                  <c:pt idx="7">
                    <c:v>Norway</c:v>
                  </c:pt>
                  <c:pt idx="8">
                    <c:v>Sweden</c:v>
                  </c:pt>
                  <c:pt idx="9">
                    <c:v>Sweden</c:v>
                  </c:pt>
                </c:lvl>
              </c:multiLvlStrCache>
            </c:multiLvlStrRef>
          </c:cat>
          <c:val>
            <c:numRef>
              <c:f>'FIG 03.2'!$C$23:$L$23</c:f>
              <c:numCache>
                <c:formatCode>0.0</c:formatCode>
                <c:ptCount val="10"/>
                <c:pt idx="0">
                  <c:v>25.9</c:v>
                </c:pt>
                <c:pt idx="1">
                  <c:v>62.4</c:v>
                </c:pt>
                <c:pt idx="2">
                  <c:v>27.3</c:v>
                </c:pt>
                <c:pt idx="3">
                  <c:v>36.799999999999997</c:v>
                </c:pt>
                <c:pt idx="4">
                  <c:v>90.8</c:v>
                </c:pt>
                <c:pt idx="5">
                  <c:v>99</c:v>
                </c:pt>
                <c:pt idx="6">
                  <c:v>99.6</c:v>
                </c:pt>
                <c:pt idx="7">
                  <c:v>106.8</c:v>
                </c:pt>
                <c:pt idx="8">
                  <c:v>53.6</c:v>
                </c:pt>
                <c:pt idx="9">
                  <c:v>66.2</c:v>
                </c:pt>
              </c:numCache>
            </c:numRef>
          </c:val>
          <c:extLst>
            <c:ext xmlns:c16="http://schemas.microsoft.com/office/drawing/2014/chart" uri="{C3380CC4-5D6E-409C-BE32-E72D297353CC}">
              <c16:uniqueId val="{00000000-FDD5-4F3E-A746-73C9EFABA6B8}"/>
            </c:ext>
          </c:extLst>
        </c:ser>
        <c:dLbls>
          <c:showLegendKey val="0"/>
          <c:showVal val="0"/>
          <c:showCatName val="0"/>
          <c:showSerName val="0"/>
          <c:showPercent val="0"/>
          <c:showBubbleSize val="0"/>
        </c:dLbls>
        <c:gapWidth val="215"/>
        <c:axId val="349931488"/>
        <c:axId val="349931880"/>
        <c:extLst>
          <c:ext xmlns:c15="http://schemas.microsoft.com/office/drawing/2012/chart" uri="{02D57815-91ED-43cb-92C2-25804820EDAC}">
            <c15:filteredBarSeries>
              <c15:ser>
                <c:idx val="3"/>
                <c:order val="0"/>
                <c:tx>
                  <c:strRef>
                    <c:extLst>
                      <c:ext uri="{02D57815-91ED-43cb-92C2-25804820EDAC}">
                        <c15:formulaRef>
                          <c15:sqref>'[1]NETP2016 Figure 1_9'!$B$44</c15:sqref>
                        </c15:formulaRef>
                      </c:ext>
                    </c:extLst>
                    <c:strCache>
                      <c:ptCount val="1"/>
                      <c:pt idx="0">
                        <c:v>Industry</c:v>
                      </c:pt>
                    </c:strCache>
                  </c:strRef>
                </c:tx>
                <c:spPr>
                  <a:solidFill>
                    <a:schemeClr val="accent2"/>
                  </a:solidFill>
                </c:spPr>
                <c:invertIfNegative val="0"/>
                <c:cat>
                  <c:multiLvlStrRef>
                    <c:extLst>
                      <c:ext uri="{02D57815-91ED-43cb-92C2-25804820EDAC}">
                        <c15:formulaRef>
                          <c15:sqref>'FIG 03.2'!$C$21:$L$22</c15:sqref>
                        </c15:formulaRef>
                      </c:ext>
                    </c:extLst>
                    <c:multiLvlStrCache>
                      <c:ptCount val="10"/>
                      <c:lvl>
                        <c:pt idx="0">
                          <c:v>2008</c:v>
                        </c:pt>
                        <c:pt idx="1">
                          <c:v>2018</c:v>
                        </c:pt>
                        <c:pt idx="2">
                          <c:v>2008</c:v>
                        </c:pt>
                        <c:pt idx="3">
                          <c:v>2018</c:v>
                        </c:pt>
                        <c:pt idx="4">
                          <c:v>2008</c:v>
                        </c:pt>
                        <c:pt idx="5">
                          <c:v>2018</c:v>
                        </c:pt>
                        <c:pt idx="6">
                          <c:v>2008</c:v>
                        </c:pt>
                        <c:pt idx="7">
                          <c:v>2018</c:v>
                        </c:pt>
                        <c:pt idx="8">
                          <c:v>2008</c:v>
                        </c:pt>
                        <c:pt idx="9">
                          <c:v>2018</c:v>
                        </c:pt>
                      </c:lvl>
                      <c:lvl>
                        <c:pt idx="0">
                          <c:v>Denmark</c:v>
                        </c:pt>
                        <c:pt idx="1">
                          <c:v>Denmark</c:v>
                        </c:pt>
                        <c:pt idx="2">
                          <c:v>Finland</c:v>
                        </c:pt>
                        <c:pt idx="3">
                          <c:v>Finland</c:v>
                        </c:pt>
                        <c:pt idx="4">
                          <c:v>Iceland</c:v>
                        </c:pt>
                        <c:pt idx="5">
                          <c:v>Iceland</c:v>
                        </c:pt>
                        <c:pt idx="6">
                          <c:v>Norway</c:v>
                        </c:pt>
                        <c:pt idx="7">
                          <c:v>Norway</c:v>
                        </c:pt>
                        <c:pt idx="8">
                          <c:v>Sweden</c:v>
                        </c:pt>
                        <c:pt idx="9">
                          <c:v>Sweden</c:v>
                        </c:pt>
                      </c:lvl>
                    </c:multiLvlStrCache>
                  </c:multiLvlStrRef>
                </c:cat>
                <c:val>
                  <c:numRef>
                    <c:extLst>
                      <c:ext uri="{02D57815-91ED-43cb-92C2-25804820EDAC}">
                        <c15:formulaRef>
                          <c15:sqref>'[1]NETP2016 Figure 1_9'!$C$44:$Q$44</c15:sqref>
                        </c15:formulaRef>
                      </c:ext>
                    </c:extLst>
                    <c:numCache>
                      <c:formatCode>General</c:formatCode>
                      <c:ptCount val="15"/>
                      <c:pt idx="0">
                        <c:v>5.3328100000000003</c:v>
                      </c:pt>
                      <c:pt idx="1">
                        <c:v>3.9384000000000001</c:v>
                      </c:pt>
                      <c:pt idx="2">
                        <c:v>2.7197868870060975</c:v>
                      </c:pt>
                      <c:pt idx="3">
                        <c:v>11.717090000000001</c:v>
                      </c:pt>
                      <c:pt idx="4">
                        <c:v>7.1870700000000003</c:v>
                      </c:pt>
                      <c:pt idx="5">
                        <c:v>7.6615675901492732</c:v>
                      </c:pt>
                      <c:pt idx="6">
                        <c:v>0.41192000000000001</c:v>
                      </c:pt>
                      <c:pt idx="7">
                        <c:v>0.19847000000000001</c:v>
                      </c:pt>
                      <c:pt idx="8">
                        <c:v>1.298436158370079</c:v>
                      </c:pt>
                      <c:pt idx="9">
                        <c:v>4.2709099999999998</c:v>
                      </c:pt>
                      <c:pt idx="10">
                        <c:v>3.8005300000000002</c:v>
                      </c:pt>
                      <c:pt idx="11">
                        <c:v>8.9979852484791198</c:v>
                      </c:pt>
                      <c:pt idx="12">
                        <c:v>10.328150000000001</c:v>
                      </c:pt>
                      <c:pt idx="13">
                        <c:v>7.5815000000000001</c:v>
                      </c:pt>
                      <c:pt idx="14">
                        <c:v>7.6325555646802883</c:v>
                      </c:pt>
                    </c:numCache>
                  </c:numRef>
                </c:val>
                <c:extLst>
                  <c:ext xmlns:c16="http://schemas.microsoft.com/office/drawing/2014/chart" uri="{C3380CC4-5D6E-409C-BE32-E72D297353CC}">
                    <c16:uniqueId val="{00000001-FDD5-4F3E-A746-73C9EFABA6B8}"/>
                  </c:ext>
                </c:extLst>
              </c15:ser>
            </c15:filteredBarSeries>
            <c15:filteredBarSeries>
              <c15:ser>
                <c:idx val="4"/>
                <c:order val="1"/>
                <c:tx>
                  <c:strRef>
                    <c:extLst xmlns:c15="http://schemas.microsoft.com/office/drawing/2012/chart">
                      <c:ext xmlns:c15="http://schemas.microsoft.com/office/drawing/2012/chart" uri="{02D57815-91ED-43cb-92C2-25804820EDAC}">
                        <c15:formulaRef>
                          <c15:sqref>'[1]NETP2016 Figure 1_9'!$B$45</c15:sqref>
                        </c15:formulaRef>
                      </c:ext>
                    </c:extLst>
                    <c:strCache>
                      <c:ptCount val="1"/>
                      <c:pt idx="0">
                        <c:v>Transport</c:v>
                      </c:pt>
                    </c:strCache>
                  </c:strRef>
                </c:tx>
                <c:spPr>
                  <a:solidFill>
                    <a:schemeClr val="accent3"/>
                  </a:solidFill>
                </c:spPr>
                <c:invertIfNegative val="0"/>
                <c:cat>
                  <c:multiLvlStrRef>
                    <c:extLst xmlns:c15="http://schemas.microsoft.com/office/drawing/2012/chart">
                      <c:ext xmlns:c15="http://schemas.microsoft.com/office/drawing/2012/chart" uri="{02D57815-91ED-43cb-92C2-25804820EDAC}">
                        <c15:formulaRef>
                          <c15:sqref>'FIG 03.2'!$C$21:$L$22</c15:sqref>
                        </c15:formulaRef>
                      </c:ext>
                    </c:extLst>
                    <c:multiLvlStrCache>
                      <c:ptCount val="10"/>
                      <c:lvl>
                        <c:pt idx="0">
                          <c:v>2008</c:v>
                        </c:pt>
                        <c:pt idx="1">
                          <c:v>2018</c:v>
                        </c:pt>
                        <c:pt idx="2">
                          <c:v>2008</c:v>
                        </c:pt>
                        <c:pt idx="3">
                          <c:v>2018</c:v>
                        </c:pt>
                        <c:pt idx="4">
                          <c:v>2008</c:v>
                        </c:pt>
                        <c:pt idx="5">
                          <c:v>2018</c:v>
                        </c:pt>
                        <c:pt idx="6">
                          <c:v>2008</c:v>
                        </c:pt>
                        <c:pt idx="7">
                          <c:v>2018</c:v>
                        </c:pt>
                        <c:pt idx="8">
                          <c:v>2008</c:v>
                        </c:pt>
                        <c:pt idx="9">
                          <c:v>2018</c:v>
                        </c:pt>
                      </c:lvl>
                      <c:lvl>
                        <c:pt idx="0">
                          <c:v>Denmark</c:v>
                        </c:pt>
                        <c:pt idx="1">
                          <c:v>Denmark</c:v>
                        </c:pt>
                        <c:pt idx="2">
                          <c:v>Finland</c:v>
                        </c:pt>
                        <c:pt idx="3">
                          <c:v>Finland</c:v>
                        </c:pt>
                        <c:pt idx="4">
                          <c:v>Iceland</c:v>
                        </c:pt>
                        <c:pt idx="5">
                          <c:v>Iceland</c:v>
                        </c:pt>
                        <c:pt idx="6">
                          <c:v>Norway</c:v>
                        </c:pt>
                        <c:pt idx="7">
                          <c:v>Norway</c:v>
                        </c:pt>
                        <c:pt idx="8">
                          <c:v>Sweden</c:v>
                        </c:pt>
                        <c:pt idx="9">
                          <c:v>Sweden</c:v>
                        </c:pt>
                      </c:lvl>
                    </c:multiLvlStrCache>
                  </c:multiLvlStrRef>
                </c:cat>
                <c:val>
                  <c:numRef>
                    <c:extLst xmlns:c15="http://schemas.microsoft.com/office/drawing/2012/chart">
                      <c:ext xmlns:c15="http://schemas.microsoft.com/office/drawing/2012/chart" uri="{02D57815-91ED-43cb-92C2-25804820EDAC}">
                        <c15:formulaRef>
                          <c15:sqref>'[1]NETP2016 Figure 1_9'!$C$45:$Q$45</c15:sqref>
                        </c15:formulaRef>
                      </c:ext>
                    </c:extLst>
                    <c:numCache>
                      <c:formatCode>General</c:formatCode>
                      <c:ptCount val="15"/>
                      <c:pt idx="0">
                        <c:v>14.468780000000001</c:v>
                      </c:pt>
                      <c:pt idx="1">
                        <c:v>12.9869</c:v>
                      </c:pt>
                      <c:pt idx="2">
                        <c:v>11.246837751016407</c:v>
                      </c:pt>
                      <c:pt idx="3">
                        <c:v>13.433109999999999</c:v>
                      </c:pt>
                      <c:pt idx="4">
                        <c:v>12.61219</c:v>
                      </c:pt>
                      <c:pt idx="5">
                        <c:v>10.71828134171407</c:v>
                      </c:pt>
                      <c:pt idx="6">
                        <c:v>1.0186500000000001</c:v>
                      </c:pt>
                      <c:pt idx="7">
                        <c:v>0.97380999999999995</c:v>
                      </c:pt>
                      <c:pt idx="8">
                        <c:v>0.98860301727253863</c:v>
                      </c:pt>
                      <c:pt idx="9">
                        <c:v>13.563230000000001</c:v>
                      </c:pt>
                      <c:pt idx="10">
                        <c:v>12.859970000000001</c:v>
                      </c:pt>
                      <c:pt idx="11">
                        <c:v>12.487337226584973</c:v>
                      </c:pt>
                      <c:pt idx="12">
                        <c:v>21.174040000000002</c:v>
                      </c:pt>
                      <c:pt idx="13">
                        <c:v>16.890930000000001</c:v>
                      </c:pt>
                      <c:pt idx="14">
                        <c:v>22.559682768713099</c:v>
                      </c:pt>
                    </c:numCache>
                  </c:numRef>
                </c:val>
                <c:extLst xmlns:c15="http://schemas.microsoft.com/office/drawing/2012/chart">
                  <c:ext xmlns:c16="http://schemas.microsoft.com/office/drawing/2014/chart" uri="{C3380CC4-5D6E-409C-BE32-E72D297353CC}">
                    <c16:uniqueId val="{00000002-FDD5-4F3E-A746-73C9EFABA6B8}"/>
                  </c:ext>
                </c:extLst>
              </c15:ser>
            </c15:filteredBarSeries>
            <c15:filteredBarSeries>
              <c15:ser>
                <c:idx val="5"/>
                <c:order val="2"/>
                <c:tx>
                  <c:strRef>
                    <c:extLst xmlns:c15="http://schemas.microsoft.com/office/drawing/2012/chart">
                      <c:ext xmlns:c15="http://schemas.microsoft.com/office/drawing/2012/chart" uri="{02D57815-91ED-43cb-92C2-25804820EDAC}">
                        <c15:formulaRef>
                          <c15:sqref>'[1]NETP2016 Figure 1_9'!$B$46</c15:sqref>
                        </c15:formulaRef>
                      </c:ext>
                    </c:extLst>
                    <c:strCache>
                      <c:ptCount val="1"/>
                      <c:pt idx="0">
                        <c:v>Buildings</c:v>
                      </c:pt>
                    </c:strCache>
                  </c:strRef>
                </c:tx>
                <c:spPr>
                  <a:solidFill>
                    <a:schemeClr val="tx2"/>
                  </a:solidFill>
                  <a:ln>
                    <a:noFill/>
                  </a:ln>
                </c:spPr>
                <c:invertIfNegative val="0"/>
                <c:cat>
                  <c:multiLvlStrRef>
                    <c:extLst xmlns:c15="http://schemas.microsoft.com/office/drawing/2012/chart">
                      <c:ext xmlns:c15="http://schemas.microsoft.com/office/drawing/2012/chart" uri="{02D57815-91ED-43cb-92C2-25804820EDAC}">
                        <c15:formulaRef>
                          <c15:sqref>'FIG 03.2'!$C$21:$L$22</c15:sqref>
                        </c15:formulaRef>
                      </c:ext>
                    </c:extLst>
                    <c:multiLvlStrCache>
                      <c:ptCount val="10"/>
                      <c:lvl>
                        <c:pt idx="0">
                          <c:v>2008</c:v>
                        </c:pt>
                        <c:pt idx="1">
                          <c:v>2018</c:v>
                        </c:pt>
                        <c:pt idx="2">
                          <c:v>2008</c:v>
                        </c:pt>
                        <c:pt idx="3">
                          <c:v>2018</c:v>
                        </c:pt>
                        <c:pt idx="4">
                          <c:v>2008</c:v>
                        </c:pt>
                        <c:pt idx="5">
                          <c:v>2018</c:v>
                        </c:pt>
                        <c:pt idx="6">
                          <c:v>2008</c:v>
                        </c:pt>
                        <c:pt idx="7">
                          <c:v>2018</c:v>
                        </c:pt>
                        <c:pt idx="8">
                          <c:v>2008</c:v>
                        </c:pt>
                        <c:pt idx="9">
                          <c:v>2018</c:v>
                        </c:pt>
                      </c:lvl>
                      <c:lvl>
                        <c:pt idx="0">
                          <c:v>Denmark</c:v>
                        </c:pt>
                        <c:pt idx="1">
                          <c:v>Denmark</c:v>
                        </c:pt>
                        <c:pt idx="2">
                          <c:v>Finland</c:v>
                        </c:pt>
                        <c:pt idx="3">
                          <c:v>Finland</c:v>
                        </c:pt>
                        <c:pt idx="4">
                          <c:v>Iceland</c:v>
                        </c:pt>
                        <c:pt idx="5">
                          <c:v>Iceland</c:v>
                        </c:pt>
                        <c:pt idx="6">
                          <c:v>Norway</c:v>
                        </c:pt>
                        <c:pt idx="7">
                          <c:v>Norway</c:v>
                        </c:pt>
                        <c:pt idx="8">
                          <c:v>Sweden</c:v>
                        </c:pt>
                        <c:pt idx="9">
                          <c:v>Sweden</c:v>
                        </c:pt>
                      </c:lvl>
                    </c:multiLvlStrCache>
                  </c:multiLvlStrRef>
                </c:cat>
                <c:val>
                  <c:numRef>
                    <c:extLst xmlns:c15="http://schemas.microsoft.com/office/drawing/2012/chart">
                      <c:ext xmlns:c15="http://schemas.microsoft.com/office/drawing/2012/chart" uri="{02D57815-91ED-43cb-92C2-25804820EDAC}">
                        <c15:formulaRef>
                          <c15:sqref>'[1]NETP2016 Figure 1_9'!$C$46:$Q$46</c15:sqref>
                        </c15:formulaRef>
                      </c:ext>
                    </c:extLst>
                    <c:numCache>
                      <c:formatCode>General</c:formatCode>
                      <c:ptCount val="15"/>
                      <c:pt idx="0">
                        <c:v>4.3759400000000008</c:v>
                      </c:pt>
                      <c:pt idx="1">
                        <c:v>3.0649700000000002</c:v>
                      </c:pt>
                      <c:pt idx="2">
                        <c:v>0.59901793368725331</c:v>
                      </c:pt>
                      <c:pt idx="3">
                        <c:v>3.5503999999999998</c:v>
                      </c:pt>
                      <c:pt idx="4">
                        <c:v>2.5516199999999998</c:v>
                      </c:pt>
                      <c:pt idx="5">
                        <c:v>0.92783992744848964</c:v>
                      </c:pt>
                      <c:pt idx="6">
                        <c:v>1.485E-2</c:v>
                      </c:pt>
                      <c:pt idx="7">
                        <c:v>7.7400000000000004E-3</c:v>
                      </c:pt>
                      <c:pt idx="8">
                        <c:v>0</c:v>
                      </c:pt>
                      <c:pt idx="9">
                        <c:v>2.2735700000000003</c:v>
                      </c:pt>
                      <c:pt idx="10">
                        <c:v>1.8749099999999999</c:v>
                      </c:pt>
                      <c:pt idx="11">
                        <c:v>0.298135478651888</c:v>
                      </c:pt>
                      <c:pt idx="12">
                        <c:v>3.07483</c:v>
                      </c:pt>
                      <c:pt idx="13">
                        <c:v>0.12634425974256863</c:v>
                      </c:pt>
                      <c:pt idx="14">
                        <c:v>1.77176</c:v>
                      </c:pt>
                    </c:numCache>
                  </c:numRef>
                </c:val>
                <c:extLst xmlns:c15="http://schemas.microsoft.com/office/drawing/2012/chart">
                  <c:ext xmlns:c16="http://schemas.microsoft.com/office/drawing/2014/chart" uri="{C3380CC4-5D6E-409C-BE32-E72D297353CC}">
                    <c16:uniqueId val="{00000003-FDD5-4F3E-A746-73C9EFABA6B8}"/>
                  </c:ext>
                </c:extLst>
              </c15:ser>
            </c15:filteredBarSeries>
            <c15:filteredBarSeries>
              <c15:ser>
                <c:idx val="6"/>
                <c:order val="3"/>
                <c:tx>
                  <c:strRef>
                    <c:extLst xmlns:c15="http://schemas.microsoft.com/office/drawing/2012/chart">
                      <c:ext xmlns:c15="http://schemas.microsoft.com/office/drawing/2012/chart" uri="{02D57815-91ED-43cb-92C2-25804820EDAC}">
                        <c15:formulaRef>
                          <c15:sqref>'[1]NETP2016 Figure 1_9'!$B$47</c15:sqref>
                        </c15:formulaRef>
                      </c:ext>
                    </c:extLst>
                    <c:strCache>
                      <c:ptCount val="1"/>
                      <c:pt idx="0">
                        <c:v>Other</c:v>
                      </c:pt>
                    </c:strCache>
                  </c:strRef>
                </c:tx>
                <c:spPr>
                  <a:solidFill>
                    <a:schemeClr val="accent6"/>
                  </a:solidFill>
                </c:spPr>
                <c:invertIfNegative val="0"/>
                <c:cat>
                  <c:multiLvlStrRef>
                    <c:extLst xmlns:c15="http://schemas.microsoft.com/office/drawing/2012/chart">
                      <c:ext xmlns:c15="http://schemas.microsoft.com/office/drawing/2012/chart" uri="{02D57815-91ED-43cb-92C2-25804820EDAC}">
                        <c15:formulaRef>
                          <c15:sqref>'FIG 03.2'!$C$21:$L$22</c15:sqref>
                        </c15:formulaRef>
                      </c:ext>
                    </c:extLst>
                    <c:multiLvlStrCache>
                      <c:ptCount val="10"/>
                      <c:lvl>
                        <c:pt idx="0">
                          <c:v>2008</c:v>
                        </c:pt>
                        <c:pt idx="1">
                          <c:v>2018</c:v>
                        </c:pt>
                        <c:pt idx="2">
                          <c:v>2008</c:v>
                        </c:pt>
                        <c:pt idx="3">
                          <c:v>2018</c:v>
                        </c:pt>
                        <c:pt idx="4">
                          <c:v>2008</c:v>
                        </c:pt>
                        <c:pt idx="5">
                          <c:v>2018</c:v>
                        </c:pt>
                        <c:pt idx="6">
                          <c:v>2008</c:v>
                        </c:pt>
                        <c:pt idx="7">
                          <c:v>2018</c:v>
                        </c:pt>
                        <c:pt idx="8">
                          <c:v>2008</c:v>
                        </c:pt>
                        <c:pt idx="9">
                          <c:v>2018</c:v>
                        </c:pt>
                      </c:lvl>
                      <c:lvl>
                        <c:pt idx="0">
                          <c:v>Denmark</c:v>
                        </c:pt>
                        <c:pt idx="1">
                          <c:v>Denmark</c:v>
                        </c:pt>
                        <c:pt idx="2">
                          <c:v>Finland</c:v>
                        </c:pt>
                        <c:pt idx="3">
                          <c:v>Finland</c:v>
                        </c:pt>
                        <c:pt idx="4">
                          <c:v>Iceland</c:v>
                        </c:pt>
                        <c:pt idx="5">
                          <c:v>Iceland</c:v>
                        </c:pt>
                        <c:pt idx="6">
                          <c:v>Norway</c:v>
                        </c:pt>
                        <c:pt idx="7">
                          <c:v>Norway</c:v>
                        </c:pt>
                        <c:pt idx="8">
                          <c:v>Sweden</c:v>
                        </c:pt>
                        <c:pt idx="9">
                          <c:v>Sweden</c:v>
                        </c:pt>
                      </c:lvl>
                    </c:multiLvlStrCache>
                  </c:multiLvlStrRef>
                </c:cat>
                <c:val>
                  <c:numRef>
                    <c:extLst xmlns:c15="http://schemas.microsoft.com/office/drawing/2012/chart">
                      <c:ext xmlns:c15="http://schemas.microsoft.com/office/drawing/2012/chart" uri="{02D57815-91ED-43cb-92C2-25804820EDAC}">
                        <c15:formulaRef>
                          <c15:sqref>'[1]NETP2016 Figure 1_9'!$C$47:$Q$47</c15:sqref>
                        </c15:formulaRef>
                      </c:ext>
                    </c:extLst>
                    <c:numCache>
                      <c:formatCode>General</c:formatCode>
                      <c:ptCount val="15"/>
                      <c:pt idx="2">
                        <c:v>1.4955910064024918</c:v>
                      </c:pt>
                      <c:pt idx="5">
                        <c:v>1.2210705542281945</c:v>
                      </c:pt>
                      <c:pt idx="8">
                        <c:v>0.6998923483275401</c:v>
                      </c:pt>
                      <c:pt idx="11">
                        <c:v>1.9462778503847156</c:v>
                      </c:pt>
                      <c:pt idx="14">
                        <c:v>0.33508911732059687</c:v>
                      </c:pt>
                    </c:numCache>
                  </c:numRef>
                </c:val>
                <c:extLst xmlns:c15="http://schemas.microsoft.com/office/drawing/2012/chart">
                  <c:ext xmlns:c16="http://schemas.microsoft.com/office/drawing/2014/chart" uri="{C3380CC4-5D6E-409C-BE32-E72D297353CC}">
                    <c16:uniqueId val="{00000004-FDD5-4F3E-A746-73C9EFABA6B8}"/>
                  </c:ext>
                </c:extLst>
              </c15:ser>
            </c15:filteredBarSeries>
            <c15:filteredBarSeries>
              <c15:ser>
                <c:idx val="0"/>
                <c:order val="4"/>
                <c:tx>
                  <c:strRef>
                    <c:extLst xmlns:c15="http://schemas.microsoft.com/office/drawing/2012/chart">
                      <c:ext xmlns:c15="http://schemas.microsoft.com/office/drawing/2012/chart" uri="{02D57815-91ED-43cb-92C2-25804820EDAC}">
                        <c15:formulaRef>
                          <c15:sqref>'FIG 03.2'!$B$50</c15:sqref>
                        </c15:formulaRef>
                      </c:ext>
                    </c:extLst>
                    <c:strCache>
                      <c:ptCount val="1"/>
                    </c:strCache>
                  </c:strRef>
                </c:tx>
                <c:invertIfNegative val="0"/>
                <c:cat>
                  <c:multiLvlStrRef>
                    <c:extLst xmlns:c15="http://schemas.microsoft.com/office/drawing/2012/chart">
                      <c:ext xmlns:c15="http://schemas.microsoft.com/office/drawing/2012/chart" uri="{02D57815-91ED-43cb-92C2-25804820EDAC}">
                        <c15:formulaRef>
                          <c15:sqref>'FIG 03.2'!$C$21:$L$22</c15:sqref>
                        </c15:formulaRef>
                      </c:ext>
                    </c:extLst>
                    <c:multiLvlStrCache>
                      <c:ptCount val="10"/>
                      <c:lvl>
                        <c:pt idx="0">
                          <c:v>2008</c:v>
                        </c:pt>
                        <c:pt idx="1">
                          <c:v>2018</c:v>
                        </c:pt>
                        <c:pt idx="2">
                          <c:v>2008</c:v>
                        </c:pt>
                        <c:pt idx="3">
                          <c:v>2018</c:v>
                        </c:pt>
                        <c:pt idx="4">
                          <c:v>2008</c:v>
                        </c:pt>
                        <c:pt idx="5">
                          <c:v>2018</c:v>
                        </c:pt>
                        <c:pt idx="6">
                          <c:v>2008</c:v>
                        </c:pt>
                        <c:pt idx="7">
                          <c:v>2018</c:v>
                        </c:pt>
                        <c:pt idx="8">
                          <c:v>2008</c:v>
                        </c:pt>
                        <c:pt idx="9">
                          <c:v>2018</c:v>
                        </c:pt>
                      </c:lvl>
                      <c:lvl>
                        <c:pt idx="0">
                          <c:v>Denmark</c:v>
                        </c:pt>
                        <c:pt idx="1">
                          <c:v>Denmark</c:v>
                        </c:pt>
                        <c:pt idx="2">
                          <c:v>Finland</c:v>
                        </c:pt>
                        <c:pt idx="3">
                          <c:v>Finland</c:v>
                        </c:pt>
                        <c:pt idx="4">
                          <c:v>Iceland</c:v>
                        </c:pt>
                        <c:pt idx="5">
                          <c:v>Iceland</c:v>
                        </c:pt>
                        <c:pt idx="6">
                          <c:v>Norway</c:v>
                        </c:pt>
                        <c:pt idx="7">
                          <c:v>Norway</c:v>
                        </c:pt>
                        <c:pt idx="8">
                          <c:v>Sweden</c:v>
                        </c:pt>
                        <c:pt idx="9">
                          <c:v>Sweden</c:v>
                        </c:pt>
                      </c:lvl>
                    </c:multiLvlStrCache>
                  </c:multiLvlStrRef>
                </c:cat>
                <c:val>
                  <c:numRef>
                    <c:extLst xmlns:c15="http://schemas.microsoft.com/office/drawing/2012/chart">
                      <c:ext xmlns:c15="http://schemas.microsoft.com/office/drawing/2012/chart" uri="{02D57815-91ED-43cb-92C2-25804820EDAC}">
                        <c15:formulaRef>
                          <c15:sqref>'FIG 03.2'!$C$50:$K$50</c15:sqref>
                        </c15:formulaRef>
                      </c:ext>
                    </c:extLst>
                    <c:numCache>
                      <c:formatCode>General</c:formatCode>
                      <c:ptCount val="9"/>
                    </c:numCache>
                  </c:numRef>
                </c:val>
                <c:extLst xmlns:c15="http://schemas.microsoft.com/office/drawing/2012/chart">
                  <c:ext xmlns:c16="http://schemas.microsoft.com/office/drawing/2014/chart" uri="{C3380CC4-5D6E-409C-BE32-E72D297353CC}">
                    <c16:uniqueId val="{00000005-FDD5-4F3E-A746-73C9EFABA6B8}"/>
                  </c:ext>
                </c:extLst>
              </c15:ser>
            </c15:filteredBarSeries>
          </c:ext>
        </c:extLst>
      </c:barChart>
      <c:catAx>
        <c:axId val="349931488"/>
        <c:scaling>
          <c:orientation val="minMax"/>
        </c:scaling>
        <c:delete val="0"/>
        <c:axPos val="b"/>
        <c:numFmt formatCode="General" sourceLinked="1"/>
        <c:majorTickMark val="none"/>
        <c:minorTickMark val="none"/>
        <c:tickLblPos val="nextTo"/>
        <c:spPr>
          <a:ln>
            <a:solidFill>
              <a:schemeClr val="tx1"/>
            </a:solidFill>
          </a:ln>
        </c:spPr>
        <c:crossAx val="349931880"/>
        <c:crosses val="autoZero"/>
        <c:auto val="1"/>
        <c:lblAlgn val="ctr"/>
        <c:lblOffset val="0"/>
        <c:noMultiLvlLbl val="0"/>
      </c:catAx>
      <c:valAx>
        <c:axId val="349931880"/>
        <c:scaling>
          <c:orientation val="minMax"/>
          <c:min val="0"/>
        </c:scaling>
        <c:delete val="0"/>
        <c:axPos val="l"/>
        <c:majorGridlines>
          <c:spPr>
            <a:ln w="12700" cap="rnd">
              <a:solidFill>
                <a:schemeClr val="tx1"/>
              </a:solidFill>
              <a:prstDash val="sysDot"/>
            </a:ln>
          </c:spPr>
        </c:majorGridlines>
        <c:title>
          <c:tx>
            <c:rich>
              <a:bodyPr rot="-5400000" vert="horz"/>
              <a:lstStyle/>
              <a:p>
                <a:pPr>
                  <a:defRPr>
                    <a:latin typeface="+mn-lt"/>
                  </a:defRPr>
                </a:pPr>
                <a:r>
                  <a:rPr lang="en-US"/>
                  <a:t>Percent of total</a:t>
                </a:r>
                <a:endParaRPr lang="en-US" baseline="-25000"/>
              </a:p>
            </c:rich>
          </c:tx>
          <c:layout>
            <c:manualLayout>
              <c:xMode val="edge"/>
              <c:yMode val="edge"/>
              <c:x val="0"/>
              <c:y val="0.31356502078144732"/>
            </c:manualLayout>
          </c:layout>
          <c:overlay val="0"/>
        </c:title>
        <c:numFmt formatCode="#\ ##0" sourceLinked="0"/>
        <c:majorTickMark val="out"/>
        <c:minorTickMark val="none"/>
        <c:tickLblPos val="nextTo"/>
        <c:spPr>
          <a:ln>
            <a:noFill/>
          </a:ln>
        </c:spPr>
        <c:crossAx val="349931488"/>
        <c:crosses val="autoZero"/>
        <c:crossBetween val="between"/>
      </c:valAx>
      <c:spPr>
        <a:noFill/>
        <a:ln>
          <a:noFill/>
        </a:ln>
      </c:spPr>
    </c:plotArea>
    <c:legend>
      <c:legendPos val="r"/>
      <c:overlay val="0"/>
    </c:legend>
    <c:plotVisOnly val="1"/>
    <c:dispBlanksAs val="gap"/>
    <c:showDLblsOverMax val="0"/>
  </c:chart>
  <c:spPr>
    <a:noFill/>
    <a:ln>
      <a:noFill/>
    </a:ln>
  </c:spPr>
  <c:txPr>
    <a:bodyPr/>
    <a:lstStyle/>
    <a:p>
      <a:pPr>
        <a:defRPr sz="1000" b="0" i="0">
          <a:latin typeface="+mn-lt"/>
          <a:cs typeface="PFAgoraSansPro-Light"/>
        </a:defRPr>
      </a:pPr>
      <a:endParaRPr lang="en-DK"/>
    </a:p>
  </c:txPr>
  <c:printSettings>
    <c:headerFooter/>
    <c:pageMargins b="0" l="0" r="0" t="0" header="0" footer="0"/>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 03.3 A &amp; B'!$D$74</c:f>
              <c:strCache>
                <c:ptCount val="1"/>
                <c:pt idx="0">
                  <c:v>2007</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DK"/>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03.3 A &amp; B'!$C$75</c:f>
              <c:strCache>
                <c:ptCount val="1"/>
                <c:pt idx="0">
                  <c:v>Nordic</c:v>
                </c:pt>
              </c:strCache>
            </c:strRef>
          </c:cat>
          <c:val>
            <c:numRef>
              <c:f>'FIG 03.3 A &amp; B'!$D$75</c:f>
              <c:numCache>
                <c:formatCode>General</c:formatCode>
                <c:ptCount val="1"/>
                <c:pt idx="0">
                  <c:v>60.7</c:v>
                </c:pt>
              </c:numCache>
            </c:numRef>
          </c:val>
          <c:extLst>
            <c:ext xmlns:c16="http://schemas.microsoft.com/office/drawing/2014/chart" uri="{C3380CC4-5D6E-409C-BE32-E72D297353CC}">
              <c16:uniqueId val="{00000000-E4DE-4146-BD23-83B448CD6F87}"/>
            </c:ext>
          </c:extLst>
        </c:ser>
        <c:ser>
          <c:idx val="1"/>
          <c:order val="1"/>
          <c:tx>
            <c:strRef>
              <c:f>'FIG 03.3 A &amp; B'!$E$74</c:f>
              <c:strCache>
                <c:ptCount val="1"/>
                <c:pt idx="0">
                  <c:v>2017</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DK"/>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03.3 A &amp; B'!$C$75</c:f>
              <c:strCache>
                <c:ptCount val="1"/>
                <c:pt idx="0">
                  <c:v>Nordic</c:v>
                </c:pt>
              </c:strCache>
            </c:strRef>
          </c:cat>
          <c:val>
            <c:numRef>
              <c:f>'FIG 03.3 A &amp; B'!$E$75</c:f>
              <c:numCache>
                <c:formatCode>0.0</c:formatCode>
                <c:ptCount val="1"/>
                <c:pt idx="0">
                  <c:v>35.108000000000004</c:v>
                </c:pt>
              </c:numCache>
            </c:numRef>
          </c:val>
          <c:extLst>
            <c:ext xmlns:c16="http://schemas.microsoft.com/office/drawing/2014/chart" uri="{C3380CC4-5D6E-409C-BE32-E72D297353CC}">
              <c16:uniqueId val="{00000001-E4DE-4146-BD23-83B448CD6F87}"/>
            </c:ext>
          </c:extLst>
        </c:ser>
        <c:ser>
          <c:idx val="2"/>
          <c:order val="2"/>
          <c:tx>
            <c:strRef>
              <c:f>'FIG 03.3 A &amp; B'!$F$74</c:f>
              <c:strCache>
                <c:ptCount val="1"/>
                <c:pt idx="0">
                  <c:v>2030</c:v>
                </c:pt>
              </c:strCache>
            </c:strRef>
          </c:tx>
          <c:spPr>
            <a:solidFill>
              <a:schemeClr val="accent2">
                <a:lumMod val="20000"/>
                <a:lumOff val="8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DK"/>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03.3 A &amp; B'!$C$75</c:f>
              <c:strCache>
                <c:ptCount val="1"/>
                <c:pt idx="0">
                  <c:v>Nordic</c:v>
                </c:pt>
              </c:strCache>
            </c:strRef>
          </c:cat>
          <c:val>
            <c:numRef>
              <c:f>'FIG 03.3 A &amp; B'!$F$75</c:f>
              <c:numCache>
                <c:formatCode>General</c:formatCode>
                <c:ptCount val="1"/>
                <c:pt idx="0">
                  <c:v>19.2</c:v>
                </c:pt>
              </c:numCache>
            </c:numRef>
          </c:val>
          <c:extLst>
            <c:ext xmlns:c16="http://schemas.microsoft.com/office/drawing/2014/chart" uri="{C3380CC4-5D6E-409C-BE32-E72D297353CC}">
              <c16:uniqueId val="{00000002-E4DE-4146-BD23-83B448CD6F87}"/>
            </c:ext>
          </c:extLst>
        </c:ser>
        <c:dLbls>
          <c:dLblPos val="outEnd"/>
          <c:showLegendKey val="0"/>
          <c:showVal val="1"/>
          <c:showCatName val="0"/>
          <c:showSerName val="0"/>
          <c:showPercent val="0"/>
          <c:showBubbleSize val="0"/>
        </c:dLbls>
        <c:gapWidth val="219"/>
        <c:overlap val="-27"/>
        <c:axId val="509608000"/>
        <c:axId val="505552432"/>
      </c:barChart>
      <c:catAx>
        <c:axId val="509608000"/>
        <c:scaling>
          <c:orientation val="minMax"/>
        </c:scaling>
        <c:delete val="1"/>
        <c:axPos val="b"/>
        <c:numFmt formatCode="General" sourceLinked="1"/>
        <c:majorTickMark val="none"/>
        <c:minorTickMark val="none"/>
        <c:tickLblPos val="nextTo"/>
        <c:crossAx val="505552432"/>
        <c:crosses val="autoZero"/>
        <c:auto val="1"/>
        <c:lblAlgn val="ctr"/>
        <c:lblOffset val="100"/>
        <c:noMultiLvlLbl val="0"/>
      </c:catAx>
      <c:valAx>
        <c:axId val="5055524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5096080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DK"/>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7266996037260079E-2"/>
          <c:y val="2.8480513767860052E-2"/>
          <c:w val="0.75283335906541093"/>
          <c:h val="0.82105278506853308"/>
        </c:manualLayout>
      </c:layout>
      <c:barChart>
        <c:barDir val="col"/>
        <c:grouping val="stacked"/>
        <c:varyColors val="0"/>
        <c:ser>
          <c:idx val="1"/>
          <c:order val="0"/>
          <c:tx>
            <c:strRef>
              <c:f>'[2]NETP2016 Figure 1_9'!$B$43</c:f>
              <c:strCache>
                <c:ptCount val="1"/>
                <c:pt idx="0">
                  <c:v>Power &amp; heat generation</c:v>
                </c:pt>
              </c:strCache>
            </c:strRef>
          </c:tx>
          <c:spPr>
            <a:solidFill>
              <a:schemeClr val="accent1"/>
            </a:solidFill>
          </c:spPr>
          <c:invertIfNegative val="0"/>
          <c:cat>
            <c:multiLvlStrRef>
              <c:extLst>
                <c:ext xmlns:c15="http://schemas.microsoft.com/office/drawing/2012/chart" uri="{02D57815-91ED-43cb-92C2-25804820EDAC}">
                  <c15:fullRef>
                    <c15:sqref>'[2]NETP2016 Figure 1_9'!$C$41:$Q$42</c15:sqref>
                  </c15:fullRef>
                </c:ext>
              </c:extLst>
              <c:f>'[1]NETP2016 Figure 1_9'!$C$41:$Q$42</c:f>
              <c:multiLvlStrCache>
                <c:ptCount val="10"/>
                <c:lvl>
                  <c:pt idx="0">
                    <c:v>2007</c:v>
                  </c:pt>
                  <c:pt idx="1">
                    <c:v>2016</c:v>
                  </c:pt>
                  <c:pt idx="2">
                    <c:v>2007</c:v>
                  </c:pt>
                  <c:pt idx="3">
                    <c:v>2016</c:v>
                  </c:pt>
                  <c:pt idx="4">
                    <c:v>2007</c:v>
                  </c:pt>
                  <c:pt idx="5">
                    <c:v>2016</c:v>
                  </c:pt>
                  <c:pt idx="6">
                    <c:v>2007</c:v>
                  </c:pt>
                  <c:pt idx="7">
                    <c:v>2016</c:v>
                  </c:pt>
                  <c:pt idx="8">
                    <c:v>2007</c:v>
                  </c:pt>
                  <c:pt idx="9">
                    <c:v>2016</c:v>
                  </c:pt>
                </c:lvl>
                <c:lvl>
                  <c:pt idx="0">
                    <c:v>Denmark</c:v>
                  </c:pt>
                  <c:pt idx="2">
                    <c:v>Finland</c:v>
                  </c:pt>
                  <c:pt idx="4">
                    <c:v>Iceland</c:v>
                  </c:pt>
                  <c:pt idx="6">
                    <c:v>Norway</c:v>
                  </c:pt>
                  <c:pt idx="8">
                    <c:v>Sweden</c:v>
                  </c:pt>
                </c:lvl>
              </c:multiLvlStrCache>
            </c:multiLvlStrRef>
          </c:cat>
          <c:val>
            <c:numRef>
              <c:extLst>
                <c:ext xmlns:c15="http://schemas.microsoft.com/office/drawing/2012/chart" uri="{02D57815-91ED-43cb-92C2-25804820EDAC}">
                  <c15:fullRef>
                    <c15:sqref>'[2]NETP2016 Figure 1_9'!$C$43:$Q$43</c15:sqref>
                  </c15:fullRef>
                </c:ext>
              </c:extLst>
              <c:f>('[1]NETP2016 Figure 1_9'!$C$43:$D$43,'[1]NETP2016 Figure 1_9'!$F$43:$G$43,'[1]NETP2016 Figure 1_9'!$I$43:$J$43,'[1]NETP2016 Figure 1_9'!$L$43:$M$43,'[1]NETP2016 Figure 1_9'!$O$43:$P$43)</c:f>
              <c:numCache>
                <c:formatCode>General</c:formatCode>
                <c:ptCount val="10"/>
                <c:pt idx="0">
                  <c:v>23.713799999999999</c:v>
                </c:pt>
                <c:pt idx="1">
                  <c:v>11.842840000000001</c:v>
                </c:pt>
                <c:pt idx="2">
                  <c:v>27.869250000000001</c:v>
                </c:pt>
                <c:pt idx="3">
                  <c:v>17.10219</c:v>
                </c:pt>
                <c:pt idx="4">
                  <c:v>3.3550000000000003E-2</c:v>
                </c:pt>
                <c:pt idx="5">
                  <c:v>2.2100000000000002E-3</c:v>
                </c:pt>
                <c:pt idx="6">
                  <c:v>0.95755000000000001</c:v>
                </c:pt>
                <c:pt idx="7">
                  <c:v>1.70085</c:v>
                </c:pt>
                <c:pt idx="8">
                  <c:v>8.11313</c:v>
                </c:pt>
                <c:pt idx="9">
                  <c:v>6.7821499999999997</c:v>
                </c:pt>
              </c:numCache>
            </c:numRef>
          </c:val>
          <c:extLst>
            <c:ext xmlns:c16="http://schemas.microsoft.com/office/drawing/2014/chart" uri="{C3380CC4-5D6E-409C-BE32-E72D297353CC}">
              <c16:uniqueId val="{00000000-7B98-4C51-B2A5-9C63A04CEFE2}"/>
            </c:ext>
          </c:extLst>
        </c:ser>
        <c:ser>
          <c:idx val="3"/>
          <c:order val="1"/>
          <c:tx>
            <c:strRef>
              <c:f>'[2]NETP2016 Figure 1_9'!$B$44</c:f>
              <c:strCache>
                <c:ptCount val="1"/>
                <c:pt idx="0">
                  <c:v>Industry</c:v>
                </c:pt>
              </c:strCache>
            </c:strRef>
          </c:tx>
          <c:spPr>
            <a:solidFill>
              <a:schemeClr val="accent2"/>
            </a:solidFill>
          </c:spPr>
          <c:invertIfNegative val="0"/>
          <c:cat>
            <c:multiLvlStrRef>
              <c:extLst>
                <c:ext xmlns:c15="http://schemas.microsoft.com/office/drawing/2012/chart" uri="{02D57815-91ED-43cb-92C2-25804820EDAC}">
                  <c15:fullRef>
                    <c15:sqref>'[2]NETP2016 Figure 1_9'!$C$41:$Q$42</c15:sqref>
                  </c15:fullRef>
                </c:ext>
              </c:extLst>
              <c:f>'[1]NETP2016 Figure 1_9'!$C$41:$Q$42</c:f>
              <c:multiLvlStrCache>
                <c:ptCount val="10"/>
                <c:lvl>
                  <c:pt idx="0">
                    <c:v>2007</c:v>
                  </c:pt>
                  <c:pt idx="1">
                    <c:v>2016</c:v>
                  </c:pt>
                  <c:pt idx="2">
                    <c:v>2007</c:v>
                  </c:pt>
                  <c:pt idx="3">
                    <c:v>2016</c:v>
                  </c:pt>
                  <c:pt idx="4">
                    <c:v>2007</c:v>
                  </c:pt>
                  <c:pt idx="5">
                    <c:v>2016</c:v>
                  </c:pt>
                  <c:pt idx="6">
                    <c:v>2007</c:v>
                  </c:pt>
                  <c:pt idx="7">
                    <c:v>2016</c:v>
                  </c:pt>
                  <c:pt idx="8">
                    <c:v>2007</c:v>
                  </c:pt>
                  <c:pt idx="9">
                    <c:v>2016</c:v>
                  </c:pt>
                </c:lvl>
                <c:lvl>
                  <c:pt idx="0">
                    <c:v>Denmark</c:v>
                  </c:pt>
                  <c:pt idx="2">
                    <c:v>Finland</c:v>
                  </c:pt>
                  <c:pt idx="4">
                    <c:v>Iceland</c:v>
                  </c:pt>
                  <c:pt idx="6">
                    <c:v>Norway</c:v>
                  </c:pt>
                  <c:pt idx="8">
                    <c:v>Sweden</c:v>
                  </c:pt>
                </c:lvl>
              </c:multiLvlStrCache>
            </c:multiLvlStrRef>
          </c:cat>
          <c:val>
            <c:numRef>
              <c:extLst>
                <c:ext xmlns:c15="http://schemas.microsoft.com/office/drawing/2012/chart" uri="{02D57815-91ED-43cb-92C2-25804820EDAC}">
                  <c15:fullRef>
                    <c15:sqref>'[2]NETP2016 Figure 1_9'!$C$44:$Q$44</c15:sqref>
                  </c15:fullRef>
                </c:ext>
              </c:extLst>
              <c:f>('[1]NETP2016 Figure 1_9'!$C$44:$D$44,'[1]NETP2016 Figure 1_9'!$F$44:$G$44,'[1]NETP2016 Figure 1_9'!$I$44:$J$44,'[1]NETP2016 Figure 1_9'!$L$44:$M$44,'[1]NETP2016 Figure 1_9'!$O$44:$P$44)</c:f>
              <c:numCache>
                <c:formatCode>General</c:formatCode>
                <c:ptCount val="10"/>
                <c:pt idx="0">
                  <c:v>5.3328100000000003</c:v>
                </c:pt>
                <c:pt idx="1">
                  <c:v>3.9384000000000001</c:v>
                </c:pt>
                <c:pt idx="2">
                  <c:v>11.717090000000001</c:v>
                </c:pt>
                <c:pt idx="3">
                  <c:v>7.1870700000000003</c:v>
                </c:pt>
                <c:pt idx="4">
                  <c:v>0.41192000000000001</c:v>
                </c:pt>
                <c:pt idx="5">
                  <c:v>0.19847000000000001</c:v>
                </c:pt>
                <c:pt idx="6">
                  <c:v>4.2709099999999998</c:v>
                </c:pt>
                <c:pt idx="7">
                  <c:v>3.8005300000000002</c:v>
                </c:pt>
                <c:pt idx="8">
                  <c:v>10.328150000000001</c:v>
                </c:pt>
                <c:pt idx="9">
                  <c:v>7.5815000000000001</c:v>
                </c:pt>
              </c:numCache>
            </c:numRef>
          </c:val>
          <c:extLst>
            <c:ext xmlns:c16="http://schemas.microsoft.com/office/drawing/2014/chart" uri="{C3380CC4-5D6E-409C-BE32-E72D297353CC}">
              <c16:uniqueId val="{00000001-7B98-4C51-B2A5-9C63A04CEFE2}"/>
            </c:ext>
          </c:extLst>
        </c:ser>
        <c:ser>
          <c:idx val="4"/>
          <c:order val="2"/>
          <c:tx>
            <c:strRef>
              <c:f>'[2]NETP2016 Figure 1_9'!$B$45</c:f>
              <c:strCache>
                <c:ptCount val="1"/>
                <c:pt idx="0">
                  <c:v>Transport</c:v>
                </c:pt>
              </c:strCache>
            </c:strRef>
          </c:tx>
          <c:spPr>
            <a:solidFill>
              <a:schemeClr val="accent3"/>
            </a:solidFill>
          </c:spPr>
          <c:invertIfNegative val="0"/>
          <c:cat>
            <c:multiLvlStrRef>
              <c:extLst>
                <c:ext xmlns:c15="http://schemas.microsoft.com/office/drawing/2012/chart" uri="{02D57815-91ED-43cb-92C2-25804820EDAC}">
                  <c15:fullRef>
                    <c15:sqref>'[2]NETP2016 Figure 1_9'!$C$41:$Q$42</c15:sqref>
                  </c15:fullRef>
                </c:ext>
              </c:extLst>
              <c:f>'[1]NETP2016 Figure 1_9'!$C$41:$Q$42</c:f>
              <c:multiLvlStrCache>
                <c:ptCount val="10"/>
                <c:lvl>
                  <c:pt idx="0">
                    <c:v>2007</c:v>
                  </c:pt>
                  <c:pt idx="1">
                    <c:v>2016</c:v>
                  </c:pt>
                  <c:pt idx="2">
                    <c:v>2007</c:v>
                  </c:pt>
                  <c:pt idx="3">
                    <c:v>2016</c:v>
                  </c:pt>
                  <c:pt idx="4">
                    <c:v>2007</c:v>
                  </c:pt>
                  <c:pt idx="5">
                    <c:v>2016</c:v>
                  </c:pt>
                  <c:pt idx="6">
                    <c:v>2007</c:v>
                  </c:pt>
                  <c:pt idx="7">
                    <c:v>2016</c:v>
                  </c:pt>
                  <c:pt idx="8">
                    <c:v>2007</c:v>
                  </c:pt>
                  <c:pt idx="9">
                    <c:v>2016</c:v>
                  </c:pt>
                </c:lvl>
                <c:lvl>
                  <c:pt idx="0">
                    <c:v>Denmark</c:v>
                  </c:pt>
                  <c:pt idx="2">
                    <c:v>Finland</c:v>
                  </c:pt>
                  <c:pt idx="4">
                    <c:v>Iceland</c:v>
                  </c:pt>
                  <c:pt idx="6">
                    <c:v>Norway</c:v>
                  </c:pt>
                  <c:pt idx="8">
                    <c:v>Sweden</c:v>
                  </c:pt>
                </c:lvl>
              </c:multiLvlStrCache>
            </c:multiLvlStrRef>
          </c:cat>
          <c:val>
            <c:numRef>
              <c:extLst>
                <c:ext xmlns:c15="http://schemas.microsoft.com/office/drawing/2012/chart" uri="{02D57815-91ED-43cb-92C2-25804820EDAC}">
                  <c15:fullRef>
                    <c15:sqref>'[2]NETP2016 Figure 1_9'!$C$45:$Q$45</c15:sqref>
                  </c15:fullRef>
                </c:ext>
              </c:extLst>
              <c:f>('[1]NETP2016 Figure 1_9'!$C$45:$D$45,'[1]NETP2016 Figure 1_9'!$F$45:$G$45,'[1]NETP2016 Figure 1_9'!$I$45:$J$45,'[1]NETP2016 Figure 1_9'!$L$45:$M$45,'[1]NETP2016 Figure 1_9'!$O$45:$P$45)</c:f>
              <c:numCache>
                <c:formatCode>General</c:formatCode>
                <c:ptCount val="10"/>
                <c:pt idx="0">
                  <c:v>14.468780000000001</c:v>
                </c:pt>
                <c:pt idx="1">
                  <c:v>12.9869</c:v>
                </c:pt>
                <c:pt idx="2">
                  <c:v>13.433109999999999</c:v>
                </c:pt>
                <c:pt idx="3">
                  <c:v>12.61219</c:v>
                </c:pt>
                <c:pt idx="4">
                  <c:v>1.0186500000000001</c:v>
                </c:pt>
                <c:pt idx="5">
                  <c:v>0.97380999999999995</c:v>
                </c:pt>
                <c:pt idx="6">
                  <c:v>13.563230000000001</c:v>
                </c:pt>
                <c:pt idx="7">
                  <c:v>12.859970000000001</c:v>
                </c:pt>
                <c:pt idx="8">
                  <c:v>21.174040000000002</c:v>
                </c:pt>
                <c:pt idx="9">
                  <c:v>16.890930000000001</c:v>
                </c:pt>
              </c:numCache>
            </c:numRef>
          </c:val>
          <c:extLst>
            <c:ext xmlns:c16="http://schemas.microsoft.com/office/drawing/2014/chart" uri="{C3380CC4-5D6E-409C-BE32-E72D297353CC}">
              <c16:uniqueId val="{00000002-7B98-4C51-B2A5-9C63A04CEFE2}"/>
            </c:ext>
          </c:extLst>
        </c:ser>
        <c:ser>
          <c:idx val="5"/>
          <c:order val="3"/>
          <c:tx>
            <c:strRef>
              <c:f>'[2]NETP2016 Figure 1_9'!$B$46</c:f>
              <c:strCache>
                <c:ptCount val="1"/>
                <c:pt idx="0">
                  <c:v>Buildings</c:v>
                </c:pt>
              </c:strCache>
            </c:strRef>
          </c:tx>
          <c:spPr>
            <a:solidFill>
              <a:schemeClr val="tx2"/>
            </a:solidFill>
            <a:ln>
              <a:noFill/>
            </a:ln>
          </c:spPr>
          <c:invertIfNegative val="0"/>
          <c:cat>
            <c:multiLvlStrRef>
              <c:extLst>
                <c:ext xmlns:c15="http://schemas.microsoft.com/office/drawing/2012/chart" uri="{02D57815-91ED-43cb-92C2-25804820EDAC}">
                  <c15:fullRef>
                    <c15:sqref>'[2]NETP2016 Figure 1_9'!$C$41:$Q$42</c15:sqref>
                  </c15:fullRef>
                </c:ext>
              </c:extLst>
              <c:f>'[1]NETP2016 Figure 1_9'!$C$41:$Q$42</c:f>
              <c:multiLvlStrCache>
                <c:ptCount val="10"/>
                <c:lvl>
                  <c:pt idx="0">
                    <c:v>2007</c:v>
                  </c:pt>
                  <c:pt idx="1">
                    <c:v>2016</c:v>
                  </c:pt>
                  <c:pt idx="2">
                    <c:v>2007</c:v>
                  </c:pt>
                  <c:pt idx="3">
                    <c:v>2016</c:v>
                  </c:pt>
                  <c:pt idx="4">
                    <c:v>2007</c:v>
                  </c:pt>
                  <c:pt idx="5">
                    <c:v>2016</c:v>
                  </c:pt>
                  <c:pt idx="6">
                    <c:v>2007</c:v>
                  </c:pt>
                  <c:pt idx="7">
                    <c:v>2016</c:v>
                  </c:pt>
                  <c:pt idx="8">
                    <c:v>2007</c:v>
                  </c:pt>
                  <c:pt idx="9">
                    <c:v>2016</c:v>
                  </c:pt>
                </c:lvl>
                <c:lvl>
                  <c:pt idx="0">
                    <c:v>Denmark</c:v>
                  </c:pt>
                  <c:pt idx="2">
                    <c:v>Finland</c:v>
                  </c:pt>
                  <c:pt idx="4">
                    <c:v>Iceland</c:v>
                  </c:pt>
                  <c:pt idx="6">
                    <c:v>Norway</c:v>
                  </c:pt>
                  <c:pt idx="8">
                    <c:v>Sweden</c:v>
                  </c:pt>
                </c:lvl>
              </c:multiLvlStrCache>
            </c:multiLvlStrRef>
          </c:cat>
          <c:val>
            <c:numRef>
              <c:extLst>
                <c:ext xmlns:c15="http://schemas.microsoft.com/office/drawing/2012/chart" uri="{02D57815-91ED-43cb-92C2-25804820EDAC}">
                  <c15:fullRef>
                    <c15:sqref>'[2]NETP2016 Figure 1_9'!$C$46:$Q$46</c15:sqref>
                  </c15:fullRef>
                </c:ext>
              </c:extLst>
              <c:f>('[1]NETP2016 Figure 1_9'!$C$46:$D$46,'[1]NETP2016 Figure 1_9'!$F$46:$G$46,'[1]NETP2016 Figure 1_9'!$I$46:$J$46,'[1]NETP2016 Figure 1_9'!$L$46:$M$46,'[1]NETP2016 Figure 1_9'!$O$46:$P$46)</c:f>
              <c:numCache>
                <c:formatCode>General</c:formatCode>
                <c:ptCount val="10"/>
                <c:pt idx="0">
                  <c:v>4.3759400000000008</c:v>
                </c:pt>
                <c:pt idx="1">
                  <c:v>3.0649700000000002</c:v>
                </c:pt>
                <c:pt idx="2">
                  <c:v>3.5503999999999998</c:v>
                </c:pt>
                <c:pt idx="3">
                  <c:v>2.5516199999999998</c:v>
                </c:pt>
                <c:pt idx="4">
                  <c:v>1.485E-2</c:v>
                </c:pt>
                <c:pt idx="5">
                  <c:v>7.7400000000000004E-3</c:v>
                </c:pt>
                <c:pt idx="6">
                  <c:v>2.2735700000000003</c:v>
                </c:pt>
                <c:pt idx="7">
                  <c:v>1.8749099999999999</c:v>
                </c:pt>
                <c:pt idx="8">
                  <c:v>3.07483</c:v>
                </c:pt>
                <c:pt idx="9">
                  <c:v>0.12634425974256863</c:v>
                </c:pt>
              </c:numCache>
            </c:numRef>
          </c:val>
          <c:extLst>
            <c:ext xmlns:c16="http://schemas.microsoft.com/office/drawing/2014/chart" uri="{C3380CC4-5D6E-409C-BE32-E72D297353CC}">
              <c16:uniqueId val="{00000003-7B98-4C51-B2A5-9C63A04CEFE2}"/>
            </c:ext>
          </c:extLst>
        </c:ser>
        <c:dLbls>
          <c:showLegendKey val="0"/>
          <c:showVal val="0"/>
          <c:showCatName val="0"/>
          <c:showSerName val="0"/>
          <c:showPercent val="0"/>
          <c:showBubbleSize val="0"/>
        </c:dLbls>
        <c:gapWidth val="215"/>
        <c:overlap val="100"/>
        <c:axId val="349931488"/>
        <c:axId val="349931880"/>
        <c:extLst>
          <c:ext xmlns:c15="http://schemas.microsoft.com/office/drawing/2012/chart" uri="{02D57815-91ED-43cb-92C2-25804820EDAC}">
            <c15:filteredBarSeries>
              <c15:ser>
                <c:idx val="6"/>
                <c:order val="4"/>
                <c:tx>
                  <c:strRef>
                    <c:extLst>
                      <c:ext uri="{02D57815-91ED-43cb-92C2-25804820EDAC}">
                        <c15:formulaRef>
                          <c15:sqref>'[2]NETP2016 Figure 1_9'!$B$47</c15:sqref>
                        </c15:formulaRef>
                      </c:ext>
                    </c:extLst>
                    <c:strCache>
                      <c:ptCount val="1"/>
                      <c:pt idx="0">
                        <c:v>Other</c:v>
                      </c:pt>
                    </c:strCache>
                  </c:strRef>
                </c:tx>
                <c:spPr>
                  <a:solidFill>
                    <a:schemeClr val="accent6"/>
                  </a:solidFill>
                </c:spPr>
                <c:invertIfNegative val="0"/>
                <c:cat>
                  <c:multiLvlStrRef>
                    <c:extLst>
                      <c:ext uri="{02D57815-91ED-43cb-92C2-25804820EDAC}">
                        <c15:fullRef>
                          <c15:sqref>'[2]NETP2016 Figure 1_9'!$C$41:$Q$42</c15:sqref>
                        </c15:fullRef>
                        <c15:formulaRef>
                          <c15:sqref>'[1]NETP2016 Figure 1_9'!$C$41:$Q$42</c15:sqref>
                        </c15:formulaRef>
                      </c:ext>
                    </c:extLst>
                    <c:multiLvlStrCache>
                      <c:ptCount val="10"/>
                      <c:lvl>
                        <c:pt idx="0">
                          <c:v>2007</c:v>
                        </c:pt>
                        <c:pt idx="1">
                          <c:v>2016</c:v>
                        </c:pt>
                        <c:pt idx="2">
                          <c:v>2007</c:v>
                        </c:pt>
                        <c:pt idx="3">
                          <c:v>2016</c:v>
                        </c:pt>
                        <c:pt idx="4">
                          <c:v>2007</c:v>
                        </c:pt>
                        <c:pt idx="5">
                          <c:v>2016</c:v>
                        </c:pt>
                        <c:pt idx="6">
                          <c:v>2007</c:v>
                        </c:pt>
                        <c:pt idx="7">
                          <c:v>2016</c:v>
                        </c:pt>
                        <c:pt idx="8">
                          <c:v>2007</c:v>
                        </c:pt>
                        <c:pt idx="9">
                          <c:v>2016</c:v>
                        </c:pt>
                      </c:lvl>
                      <c:lvl>
                        <c:pt idx="0">
                          <c:v>Denmark</c:v>
                        </c:pt>
                        <c:pt idx="2">
                          <c:v>Finland</c:v>
                        </c:pt>
                        <c:pt idx="4">
                          <c:v>Iceland</c:v>
                        </c:pt>
                        <c:pt idx="6">
                          <c:v>Norway</c:v>
                        </c:pt>
                        <c:pt idx="8">
                          <c:v>Sweden</c:v>
                        </c:pt>
                      </c:lvl>
                    </c:multiLvlStrCache>
                  </c:multiLvlStrRef>
                </c:cat>
                <c:val>
                  <c:numRef>
                    <c:extLst>
                      <c:ext uri="{02D57815-91ED-43cb-92C2-25804820EDAC}">
                        <c15:fullRef>
                          <c15:sqref>'[2]NETP2016 Figure 1_9'!$C$47:$Q$47</c15:sqref>
                        </c15:fullRef>
                        <c15:formulaRef>
                          <c15:sqref>('[1]NETP2016 Figure 1_9'!$C$47:$D$47,'[1]NETP2016 Figure 1_9'!$F$47:$G$47,'[1]NETP2016 Figure 1_9'!$I$47:$J$47,'[1]NETP2016 Figure 1_9'!$L$47:$M$47,'[1]NETP2016 Figure 1_9'!$O$47:$P$47)</c15:sqref>
                        </c15:formulaRef>
                      </c:ext>
                    </c:extLst>
                    <c:numCache>
                      <c:formatCode>General</c:formatCode>
                      <c:ptCount val="10"/>
                    </c:numCache>
                  </c:numRef>
                </c:val>
                <c:extLst>
                  <c:ext xmlns:c16="http://schemas.microsoft.com/office/drawing/2014/chart" uri="{C3380CC4-5D6E-409C-BE32-E72D297353CC}">
                    <c16:uniqueId val="{00000004-7B98-4C51-B2A5-9C63A04CEFE2}"/>
                  </c:ext>
                </c:extLst>
              </c15:ser>
            </c15:filteredBarSeries>
          </c:ext>
        </c:extLst>
      </c:barChart>
      <c:catAx>
        <c:axId val="349931488"/>
        <c:scaling>
          <c:orientation val="minMax"/>
        </c:scaling>
        <c:delete val="0"/>
        <c:axPos val="b"/>
        <c:numFmt formatCode="General" sourceLinked="1"/>
        <c:majorTickMark val="none"/>
        <c:minorTickMark val="none"/>
        <c:tickLblPos val="nextTo"/>
        <c:spPr>
          <a:ln>
            <a:solidFill>
              <a:schemeClr val="tx1"/>
            </a:solidFill>
          </a:ln>
        </c:spPr>
        <c:crossAx val="349931880"/>
        <c:crosses val="autoZero"/>
        <c:auto val="1"/>
        <c:lblAlgn val="ctr"/>
        <c:lblOffset val="0"/>
        <c:noMultiLvlLbl val="0"/>
      </c:catAx>
      <c:valAx>
        <c:axId val="349931880"/>
        <c:scaling>
          <c:orientation val="minMax"/>
          <c:min val="0"/>
        </c:scaling>
        <c:delete val="0"/>
        <c:axPos val="l"/>
        <c:majorGridlines>
          <c:spPr>
            <a:ln w="12700" cap="rnd">
              <a:solidFill>
                <a:schemeClr val="tx1"/>
              </a:solidFill>
              <a:prstDash val="sysDot"/>
            </a:ln>
          </c:spPr>
        </c:majorGridlines>
        <c:title>
          <c:tx>
            <c:rich>
              <a:bodyPr rot="-5400000" vert="horz"/>
              <a:lstStyle/>
              <a:p>
                <a:pPr>
                  <a:defRPr>
                    <a:latin typeface="+mn-lt"/>
                  </a:defRPr>
                </a:pPr>
                <a:r>
                  <a:rPr lang="en-US"/>
                  <a:t>MtCO</a:t>
                </a:r>
                <a:r>
                  <a:rPr lang="en-US" baseline="-25000"/>
                  <a:t>2</a:t>
                </a:r>
              </a:p>
            </c:rich>
          </c:tx>
          <c:layout>
            <c:manualLayout>
              <c:xMode val="edge"/>
              <c:yMode val="edge"/>
              <c:x val="0"/>
              <c:y val="0.31356502078144732"/>
            </c:manualLayout>
          </c:layout>
          <c:overlay val="0"/>
        </c:title>
        <c:numFmt formatCode="#\ ##0" sourceLinked="0"/>
        <c:majorTickMark val="out"/>
        <c:minorTickMark val="none"/>
        <c:tickLblPos val="nextTo"/>
        <c:spPr>
          <a:ln>
            <a:noFill/>
          </a:ln>
        </c:spPr>
        <c:crossAx val="349931488"/>
        <c:crosses val="autoZero"/>
        <c:crossBetween val="between"/>
      </c:valAx>
      <c:spPr>
        <a:noFill/>
        <a:ln>
          <a:noFill/>
        </a:ln>
      </c:spPr>
    </c:plotArea>
    <c:legend>
      <c:legendPos val="r"/>
      <c:layout>
        <c:manualLayout>
          <c:xMode val="edge"/>
          <c:yMode val="edge"/>
          <c:x val="0.82207233287015591"/>
          <c:y val="1.3526976230225369E-3"/>
          <c:w val="0.17537646029540424"/>
          <c:h val="0.88753608923884497"/>
        </c:manualLayout>
      </c:layout>
      <c:overlay val="0"/>
    </c:legend>
    <c:plotVisOnly val="1"/>
    <c:dispBlanksAs val="gap"/>
    <c:showDLblsOverMax val="0"/>
  </c:chart>
  <c:spPr>
    <a:noFill/>
    <a:ln>
      <a:noFill/>
    </a:ln>
  </c:spPr>
  <c:txPr>
    <a:bodyPr/>
    <a:lstStyle/>
    <a:p>
      <a:pPr>
        <a:defRPr sz="1000" b="0" i="0">
          <a:latin typeface="+mn-lt"/>
          <a:cs typeface="PFAgoraSansPro-Light"/>
        </a:defRPr>
      </a:pPr>
      <a:endParaRPr lang="en-DK"/>
    </a:p>
  </c:txPr>
  <c:printSettings>
    <c:headerFooter/>
    <c:pageMargins b="0" l="0" r="0" t="0" header="0" footer="0"/>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7266996037260079E-2"/>
          <c:y val="2.8480513767860052E-2"/>
          <c:w val="0.75283335906541093"/>
          <c:h val="0.82105278506853308"/>
        </c:manualLayout>
      </c:layout>
      <c:barChart>
        <c:barDir val="col"/>
        <c:grouping val="stacked"/>
        <c:varyColors val="0"/>
        <c:ser>
          <c:idx val="1"/>
          <c:order val="0"/>
          <c:tx>
            <c:strRef>
              <c:f>'[2]NETP2016 Figure 1_9'!$B$43</c:f>
              <c:strCache>
                <c:ptCount val="1"/>
                <c:pt idx="0">
                  <c:v>Power &amp; heat generation</c:v>
                </c:pt>
              </c:strCache>
            </c:strRef>
          </c:tx>
          <c:spPr>
            <a:solidFill>
              <a:schemeClr val="accent1"/>
            </a:solidFill>
          </c:spPr>
          <c:invertIfNegative val="0"/>
          <c:cat>
            <c:multiLvlStrRef>
              <c:extLst>
                <c:ext xmlns:c15="http://schemas.microsoft.com/office/drawing/2012/chart" uri="{02D57815-91ED-43cb-92C2-25804820EDAC}">
                  <c15:fullRef>
                    <c15:sqref>'[2]NETP2016 Figure 1_9'!$X$41:$Z$42</c15:sqref>
                  </c15:fullRef>
                </c:ext>
              </c:extLst>
              <c:f>'[1]NETP2016 Figure 1_9'!$X$41:$Z$42</c:f>
              <c:multiLvlStrCache>
                <c:ptCount val="3"/>
                <c:lvl>
                  <c:pt idx="0">
                    <c:v>2007</c:v>
                  </c:pt>
                  <c:pt idx="1">
                    <c:v>2016</c:v>
                  </c:pt>
                  <c:pt idx="2">
                    <c:v>2030</c:v>
                  </c:pt>
                </c:lvl>
                <c:lvl>
                  <c:pt idx="0">
                    <c:v>Nordic</c:v>
                  </c:pt>
                </c:lvl>
              </c:multiLvlStrCache>
            </c:multiLvlStrRef>
          </c:cat>
          <c:val>
            <c:numRef>
              <c:extLst>
                <c:ext xmlns:c15="http://schemas.microsoft.com/office/drawing/2012/chart" uri="{02D57815-91ED-43cb-92C2-25804820EDAC}">
                  <c15:fullRef>
                    <c15:sqref>'[2]NETP2016 Figure 1_9'!$X$43:$Z$43</c15:sqref>
                  </c15:fullRef>
                </c:ext>
              </c:extLst>
              <c:f>'[1]NETP2016 Figure 1_9'!$X$43:$Z$43</c:f>
              <c:numCache>
                <c:formatCode>General</c:formatCode>
                <c:ptCount val="3"/>
                <c:pt idx="0">
                  <c:v>60.687279999999994</c:v>
                </c:pt>
                <c:pt idx="1">
                  <c:v>37.430240000000005</c:v>
                </c:pt>
                <c:pt idx="2">
                  <c:v>19.186630709680664</c:v>
                </c:pt>
              </c:numCache>
            </c:numRef>
          </c:val>
          <c:extLst>
            <c:ext xmlns:c16="http://schemas.microsoft.com/office/drawing/2014/chart" uri="{C3380CC4-5D6E-409C-BE32-E72D297353CC}">
              <c16:uniqueId val="{00000000-A39F-4AE7-8D60-5A1FADB60B9A}"/>
            </c:ext>
          </c:extLst>
        </c:ser>
        <c:ser>
          <c:idx val="3"/>
          <c:order val="1"/>
          <c:tx>
            <c:strRef>
              <c:f>'[2]NETP2016 Figure 1_9'!$B$44</c:f>
              <c:strCache>
                <c:ptCount val="1"/>
                <c:pt idx="0">
                  <c:v>Industry</c:v>
                </c:pt>
              </c:strCache>
            </c:strRef>
          </c:tx>
          <c:spPr>
            <a:solidFill>
              <a:schemeClr val="accent2"/>
            </a:solidFill>
          </c:spPr>
          <c:invertIfNegative val="0"/>
          <c:cat>
            <c:multiLvlStrRef>
              <c:extLst>
                <c:ext xmlns:c15="http://schemas.microsoft.com/office/drawing/2012/chart" uri="{02D57815-91ED-43cb-92C2-25804820EDAC}">
                  <c15:fullRef>
                    <c15:sqref>'[2]NETP2016 Figure 1_9'!$X$41:$Z$42</c15:sqref>
                  </c15:fullRef>
                </c:ext>
              </c:extLst>
              <c:f>'[1]NETP2016 Figure 1_9'!$X$41:$Z$42</c:f>
              <c:multiLvlStrCache>
                <c:ptCount val="3"/>
                <c:lvl>
                  <c:pt idx="0">
                    <c:v>2007</c:v>
                  </c:pt>
                  <c:pt idx="1">
                    <c:v>2016</c:v>
                  </c:pt>
                  <c:pt idx="2">
                    <c:v>2030</c:v>
                  </c:pt>
                </c:lvl>
                <c:lvl>
                  <c:pt idx="0">
                    <c:v>Nordic</c:v>
                  </c:pt>
                </c:lvl>
              </c:multiLvlStrCache>
            </c:multiLvlStrRef>
          </c:cat>
          <c:val>
            <c:numRef>
              <c:extLst>
                <c:ext xmlns:c15="http://schemas.microsoft.com/office/drawing/2012/chart" uri="{02D57815-91ED-43cb-92C2-25804820EDAC}">
                  <c15:fullRef>
                    <c15:sqref>'[2]NETP2016 Figure 1_9'!$X$44:$Z$44</c15:sqref>
                  </c15:fullRef>
                </c:ext>
              </c:extLst>
              <c:f>'[1]NETP2016 Figure 1_9'!$X$44:$Z$44</c:f>
              <c:numCache>
                <c:formatCode>General</c:formatCode>
                <c:ptCount val="3"/>
                <c:pt idx="0">
                  <c:v>32.060879999999997</c:v>
                </c:pt>
                <c:pt idx="1">
                  <c:v>22.705970000000001</c:v>
                </c:pt>
                <c:pt idx="2">
                  <c:v>28.310331448684856</c:v>
                </c:pt>
              </c:numCache>
            </c:numRef>
          </c:val>
          <c:extLst>
            <c:ext xmlns:c16="http://schemas.microsoft.com/office/drawing/2014/chart" uri="{C3380CC4-5D6E-409C-BE32-E72D297353CC}">
              <c16:uniqueId val="{00000001-A39F-4AE7-8D60-5A1FADB60B9A}"/>
            </c:ext>
          </c:extLst>
        </c:ser>
        <c:ser>
          <c:idx val="4"/>
          <c:order val="2"/>
          <c:tx>
            <c:strRef>
              <c:f>'[2]NETP2016 Figure 1_9'!$B$45</c:f>
              <c:strCache>
                <c:ptCount val="1"/>
                <c:pt idx="0">
                  <c:v>Transport</c:v>
                </c:pt>
              </c:strCache>
            </c:strRef>
          </c:tx>
          <c:spPr>
            <a:solidFill>
              <a:schemeClr val="accent3"/>
            </a:solidFill>
          </c:spPr>
          <c:invertIfNegative val="0"/>
          <c:cat>
            <c:multiLvlStrRef>
              <c:extLst>
                <c:ext xmlns:c15="http://schemas.microsoft.com/office/drawing/2012/chart" uri="{02D57815-91ED-43cb-92C2-25804820EDAC}">
                  <c15:fullRef>
                    <c15:sqref>'[2]NETP2016 Figure 1_9'!$X$41:$Z$42</c15:sqref>
                  </c15:fullRef>
                </c:ext>
              </c:extLst>
              <c:f>'[1]NETP2016 Figure 1_9'!$X$41:$Z$42</c:f>
              <c:multiLvlStrCache>
                <c:ptCount val="3"/>
                <c:lvl>
                  <c:pt idx="0">
                    <c:v>2007</c:v>
                  </c:pt>
                  <c:pt idx="1">
                    <c:v>2016</c:v>
                  </c:pt>
                  <c:pt idx="2">
                    <c:v>2030</c:v>
                  </c:pt>
                </c:lvl>
                <c:lvl>
                  <c:pt idx="0">
                    <c:v>Nordic</c:v>
                  </c:pt>
                </c:lvl>
              </c:multiLvlStrCache>
            </c:multiLvlStrRef>
          </c:cat>
          <c:val>
            <c:numRef>
              <c:extLst>
                <c:ext xmlns:c15="http://schemas.microsoft.com/office/drawing/2012/chart" uri="{02D57815-91ED-43cb-92C2-25804820EDAC}">
                  <c15:fullRef>
                    <c15:sqref>'[2]NETP2016 Figure 1_9'!$X$45:$Z$45</c15:sqref>
                  </c15:fullRef>
                </c:ext>
              </c:extLst>
              <c:f>'[1]NETP2016 Figure 1_9'!$X$45:$Z$45</c:f>
              <c:numCache>
                <c:formatCode>General</c:formatCode>
                <c:ptCount val="3"/>
                <c:pt idx="0">
                  <c:v>63.657810000000012</c:v>
                </c:pt>
                <c:pt idx="1">
                  <c:v>56.323800000000006</c:v>
                </c:pt>
                <c:pt idx="2">
                  <c:v>58.000742105301086</c:v>
                </c:pt>
              </c:numCache>
            </c:numRef>
          </c:val>
          <c:extLst>
            <c:ext xmlns:c16="http://schemas.microsoft.com/office/drawing/2014/chart" uri="{C3380CC4-5D6E-409C-BE32-E72D297353CC}">
              <c16:uniqueId val="{00000002-A39F-4AE7-8D60-5A1FADB60B9A}"/>
            </c:ext>
          </c:extLst>
        </c:ser>
        <c:ser>
          <c:idx val="5"/>
          <c:order val="3"/>
          <c:tx>
            <c:strRef>
              <c:f>'[2]NETP2016 Figure 1_9'!$B$46</c:f>
              <c:strCache>
                <c:ptCount val="1"/>
                <c:pt idx="0">
                  <c:v>Buildings</c:v>
                </c:pt>
              </c:strCache>
            </c:strRef>
          </c:tx>
          <c:spPr>
            <a:solidFill>
              <a:schemeClr val="tx2"/>
            </a:solidFill>
            <a:ln>
              <a:noFill/>
            </a:ln>
          </c:spPr>
          <c:invertIfNegative val="0"/>
          <c:cat>
            <c:multiLvlStrRef>
              <c:extLst>
                <c:ext xmlns:c15="http://schemas.microsoft.com/office/drawing/2012/chart" uri="{02D57815-91ED-43cb-92C2-25804820EDAC}">
                  <c15:fullRef>
                    <c15:sqref>'[2]NETP2016 Figure 1_9'!$X$41:$Z$42</c15:sqref>
                  </c15:fullRef>
                </c:ext>
              </c:extLst>
              <c:f>'[1]NETP2016 Figure 1_9'!$X$41:$Z$42</c:f>
              <c:multiLvlStrCache>
                <c:ptCount val="3"/>
                <c:lvl>
                  <c:pt idx="0">
                    <c:v>2007</c:v>
                  </c:pt>
                  <c:pt idx="1">
                    <c:v>2016</c:v>
                  </c:pt>
                  <c:pt idx="2">
                    <c:v>2030</c:v>
                  </c:pt>
                </c:lvl>
                <c:lvl>
                  <c:pt idx="0">
                    <c:v>Nordic</c:v>
                  </c:pt>
                </c:lvl>
              </c:multiLvlStrCache>
            </c:multiLvlStrRef>
          </c:cat>
          <c:val>
            <c:numRef>
              <c:extLst>
                <c:ext xmlns:c15="http://schemas.microsoft.com/office/drawing/2012/chart" uri="{02D57815-91ED-43cb-92C2-25804820EDAC}">
                  <c15:fullRef>
                    <c15:sqref>'[2]NETP2016 Figure 1_9'!$X$46:$Z$46</c15:sqref>
                  </c15:fullRef>
                </c:ext>
              </c:extLst>
              <c:f>'[1]NETP2016 Figure 1_9'!$X$46:$Z$46</c:f>
              <c:numCache>
                <c:formatCode>General</c:formatCode>
                <c:ptCount val="3"/>
                <c:pt idx="0">
                  <c:v>13.289590000000002</c:v>
                </c:pt>
                <c:pt idx="1">
                  <c:v>7.6255842597425687</c:v>
                </c:pt>
                <c:pt idx="2">
                  <c:v>3.5967533397876306</c:v>
                </c:pt>
              </c:numCache>
            </c:numRef>
          </c:val>
          <c:extLst>
            <c:ext xmlns:c16="http://schemas.microsoft.com/office/drawing/2014/chart" uri="{C3380CC4-5D6E-409C-BE32-E72D297353CC}">
              <c16:uniqueId val="{00000003-A39F-4AE7-8D60-5A1FADB60B9A}"/>
            </c:ext>
          </c:extLst>
        </c:ser>
        <c:dLbls>
          <c:showLegendKey val="0"/>
          <c:showVal val="0"/>
          <c:showCatName val="0"/>
          <c:showSerName val="0"/>
          <c:showPercent val="0"/>
          <c:showBubbleSize val="0"/>
        </c:dLbls>
        <c:gapWidth val="215"/>
        <c:overlap val="100"/>
        <c:axId val="349931488"/>
        <c:axId val="349931880"/>
        <c:extLst>
          <c:ext xmlns:c15="http://schemas.microsoft.com/office/drawing/2012/chart" uri="{02D57815-91ED-43cb-92C2-25804820EDAC}">
            <c15:filteredBarSeries>
              <c15:ser>
                <c:idx val="6"/>
                <c:order val="4"/>
                <c:tx>
                  <c:strRef>
                    <c:extLst>
                      <c:ext uri="{02D57815-91ED-43cb-92C2-25804820EDAC}">
                        <c15:formulaRef>
                          <c15:sqref>'[2]NETP2016 Figure 1_9'!$B$47</c15:sqref>
                        </c15:formulaRef>
                      </c:ext>
                    </c:extLst>
                    <c:strCache>
                      <c:ptCount val="1"/>
                      <c:pt idx="0">
                        <c:v>Other</c:v>
                      </c:pt>
                    </c:strCache>
                  </c:strRef>
                </c:tx>
                <c:spPr>
                  <a:solidFill>
                    <a:schemeClr val="accent6"/>
                  </a:solidFill>
                </c:spPr>
                <c:invertIfNegative val="0"/>
                <c:cat>
                  <c:multiLvlStrRef>
                    <c:extLst>
                      <c:ext uri="{02D57815-91ED-43cb-92C2-25804820EDAC}">
                        <c15:fullRef>
                          <c15:sqref>'[2]NETP2016 Figure 1_9'!$X$41:$Z$42</c15:sqref>
                        </c15:fullRef>
                        <c15:formulaRef>
                          <c15:sqref>'[1]NETP2016 Figure 1_9'!$X$41:$Z$42</c15:sqref>
                        </c15:formulaRef>
                      </c:ext>
                    </c:extLst>
                    <c:multiLvlStrCache>
                      <c:ptCount val="3"/>
                      <c:lvl>
                        <c:pt idx="0">
                          <c:v>2007</c:v>
                        </c:pt>
                        <c:pt idx="1">
                          <c:v>2016</c:v>
                        </c:pt>
                        <c:pt idx="2">
                          <c:v>2030</c:v>
                        </c:pt>
                      </c:lvl>
                      <c:lvl>
                        <c:pt idx="0">
                          <c:v>Nordic</c:v>
                        </c:pt>
                      </c:lvl>
                    </c:multiLvlStrCache>
                  </c:multiLvlStrRef>
                </c:cat>
                <c:val>
                  <c:numRef>
                    <c:extLst>
                      <c:ext uri="{02D57815-91ED-43cb-92C2-25804820EDAC}">
                        <c15:fullRef>
                          <c15:sqref>'[2]NETP2016 Figure 1_9'!$C$47:$Q$47</c15:sqref>
                        </c15:fullRef>
                        <c15:formulaRef>
                          <c15:sqref>'[1]NETP2016 Figure 1_9'!$C$47:$E$47</c15:sqref>
                        </c15:formulaRef>
                      </c:ext>
                    </c:extLst>
                    <c:numCache>
                      <c:formatCode>General</c:formatCode>
                      <c:ptCount val="3"/>
                      <c:pt idx="2">
                        <c:v>1.4955910064024918</c:v>
                      </c:pt>
                    </c:numCache>
                  </c:numRef>
                </c:val>
                <c:extLst>
                  <c:ext xmlns:c16="http://schemas.microsoft.com/office/drawing/2014/chart" uri="{C3380CC4-5D6E-409C-BE32-E72D297353CC}">
                    <c16:uniqueId val="{00000004-A39F-4AE7-8D60-5A1FADB60B9A}"/>
                  </c:ext>
                </c:extLst>
              </c15:ser>
            </c15:filteredBarSeries>
          </c:ext>
        </c:extLst>
      </c:barChart>
      <c:catAx>
        <c:axId val="349931488"/>
        <c:scaling>
          <c:orientation val="minMax"/>
        </c:scaling>
        <c:delete val="0"/>
        <c:axPos val="b"/>
        <c:numFmt formatCode="General" sourceLinked="1"/>
        <c:majorTickMark val="none"/>
        <c:minorTickMark val="none"/>
        <c:tickLblPos val="nextTo"/>
        <c:spPr>
          <a:ln>
            <a:solidFill>
              <a:schemeClr val="tx1"/>
            </a:solidFill>
          </a:ln>
        </c:spPr>
        <c:crossAx val="349931880"/>
        <c:crosses val="autoZero"/>
        <c:auto val="1"/>
        <c:lblAlgn val="ctr"/>
        <c:lblOffset val="0"/>
        <c:noMultiLvlLbl val="0"/>
      </c:catAx>
      <c:valAx>
        <c:axId val="349931880"/>
        <c:scaling>
          <c:orientation val="minMax"/>
          <c:min val="0"/>
        </c:scaling>
        <c:delete val="0"/>
        <c:axPos val="l"/>
        <c:majorGridlines>
          <c:spPr>
            <a:ln w="12700" cap="rnd">
              <a:solidFill>
                <a:schemeClr val="tx1"/>
              </a:solidFill>
              <a:prstDash val="sysDot"/>
            </a:ln>
          </c:spPr>
        </c:majorGridlines>
        <c:title>
          <c:tx>
            <c:rich>
              <a:bodyPr rot="-5400000" vert="horz"/>
              <a:lstStyle/>
              <a:p>
                <a:pPr>
                  <a:defRPr>
                    <a:latin typeface="+mn-lt"/>
                  </a:defRPr>
                </a:pPr>
                <a:r>
                  <a:rPr lang="en-US"/>
                  <a:t>MtCO</a:t>
                </a:r>
                <a:r>
                  <a:rPr lang="en-US" baseline="-25000"/>
                  <a:t>2</a:t>
                </a:r>
              </a:p>
            </c:rich>
          </c:tx>
          <c:layout>
            <c:manualLayout>
              <c:xMode val="edge"/>
              <c:yMode val="edge"/>
              <c:x val="0"/>
              <c:y val="0.31356502078144732"/>
            </c:manualLayout>
          </c:layout>
          <c:overlay val="0"/>
        </c:title>
        <c:numFmt formatCode="#\ ##0" sourceLinked="0"/>
        <c:majorTickMark val="out"/>
        <c:minorTickMark val="none"/>
        <c:tickLblPos val="nextTo"/>
        <c:spPr>
          <a:ln>
            <a:noFill/>
          </a:ln>
        </c:spPr>
        <c:crossAx val="349931488"/>
        <c:crosses val="autoZero"/>
        <c:crossBetween val="between"/>
      </c:valAx>
      <c:spPr>
        <a:noFill/>
        <a:ln>
          <a:noFill/>
        </a:ln>
      </c:spPr>
    </c:plotArea>
    <c:legend>
      <c:legendPos val="r"/>
      <c:layout>
        <c:manualLayout>
          <c:xMode val="edge"/>
          <c:yMode val="edge"/>
          <c:x val="0.82207233287015591"/>
          <c:y val="1.3526976230225369E-3"/>
          <c:w val="0.17537646029540424"/>
          <c:h val="0.88753608923884497"/>
        </c:manualLayout>
      </c:layout>
      <c:overlay val="0"/>
    </c:legend>
    <c:plotVisOnly val="1"/>
    <c:dispBlanksAs val="gap"/>
    <c:showDLblsOverMax val="0"/>
  </c:chart>
  <c:spPr>
    <a:noFill/>
    <a:ln>
      <a:noFill/>
    </a:ln>
  </c:spPr>
  <c:txPr>
    <a:bodyPr/>
    <a:lstStyle/>
    <a:p>
      <a:pPr>
        <a:defRPr sz="1000" b="0" i="0">
          <a:latin typeface="+mn-lt"/>
          <a:cs typeface="PFAgoraSansPro-Light"/>
        </a:defRPr>
      </a:pPr>
      <a:endParaRPr lang="en-DK"/>
    </a:p>
  </c:txPr>
  <c:printSettings>
    <c:headerFooter/>
    <c:pageMargins b="0" l="0" r="0" t="0" header="0" footer="0"/>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7266996037260079E-2"/>
          <c:y val="2.8480513767860052E-2"/>
          <c:w val="0.75283335906541093"/>
          <c:h val="0.82105278506853308"/>
        </c:manualLayout>
      </c:layout>
      <c:barChart>
        <c:barDir val="col"/>
        <c:grouping val="stacked"/>
        <c:varyColors val="0"/>
        <c:ser>
          <c:idx val="1"/>
          <c:order val="0"/>
          <c:tx>
            <c:strRef>
              <c:f>'[2]NETP2016 Figure 1_9'!$B$43</c:f>
              <c:strCache>
                <c:ptCount val="1"/>
                <c:pt idx="0">
                  <c:v>Power &amp; heat generation</c:v>
                </c:pt>
              </c:strCache>
            </c:strRef>
          </c:tx>
          <c:spPr>
            <a:solidFill>
              <a:schemeClr val="accent1"/>
            </a:solidFill>
          </c:spPr>
          <c:invertIfNegative val="0"/>
          <c:cat>
            <c:multiLvlStrRef>
              <c:extLst>
                <c:ext xmlns:c15="http://schemas.microsoft.com/office/drawing/2012/chart" uri="{02D57815-91ED-43cb-92C2-25804820EDAC}">
                  <c15:fullRef>
                    <c15:sqref>'[2]NETP2016 Figure 1_9'!$C$41:$Q$42</c15:sqref>
                  </c15:fullRef>
                </c:ext>
              </c:extLst>
              <c:f>'[1]NETP2016 Figure 1_9'!$C$41:$Q$42</c:f>
              <c:multiLvlStrCache>
                <c:ptCount val="10"/>
                <c:lvl>
                  <c:pt idx="0">
                    <c:v>2007</c:v>
                  </c:pt>
                  <c:pt idx="1">
                    <c:v>2016</c:v>
                  </c:pt>
                  <c:pt idx="2">
                    <c:v>2007</c:v>
                  </c:pt>
                  <c:pt idx="3">
                    <c:v>2016</c:v>
                  </c:pt>
                  <c:pt idx="4">
                    <c:v>2007</c:v>
                  </c:pt>
                  <c:pt idx="5">
                    <c:v>2016</c:v>
                  </c:pt>
                  <c:pt idx="6">
                    <c:v>2007</c:v>
                  </c:pt>
                  <c:pt idx="7">
                    <c:v>2016</c:v>
                  </c:pt>
                  <c:pt idx="8">
                    <c:v>2007</c:v>
                  </c:pt>
                  <c:pt idx="9">
                    <c:v>2016</c:v>
                  </c:pt>
                </c:lvl>
                <c:lvl>
                  <c:pt idx="0">
                    <c:v>Denmark</c:v>
                  </c:pt>
                  <c:pt idx="2">
                    <c:v>Finland</c:v>
                  </c:pt>
                  <c:pt idx="4">
                    <c:v>Iceland</c:v>
                  </c:pt>
                  <c:pt idx="6">
                    <c:v>Norway</c:v>
                  </c:pt>
                  <c:pt idx="8">
                    <c:v>Sweden</c:v>
                  </c:pt>
                </c:lvl>
              </c:multiLvlStrCache>
            </c:multiLvlStrRef>
          </c:cat>
          <c:val>
            <c:numRef>
              <c:extLst>
                <c:ext xmlns:c15="http://schemas.microsoft.com/office/drawing/2012/chart" uri="{02D57815-91ED-43cb-92C2-25804820EDAC}">
                  <c15:fullRef>
                    <c15:sqref>'[2]NETP2016 Figure 1_9'!$C$43:$Q$43</c15:sqref>
                  </c15:fullRef>
                </c:ext>
              </c:extLst>
              <c:f>('[1]NETP2016 Figure 1_9'!$C$43:$D$43,'[1]NETP2016 Figure 1_9'!$F$43:$G$43,'[1]NETP2016 Figure 1_9'!$I$43:$J$43,'[1]NETP2016 Figure 1_9'!$L$43:$M$43,'[1]NETP2016 Figure 1_9'!$O$43:$P$43)</c:f>
              <c:numCache>
                <c:formatCode>General</c:formatCode>
                <c:ptCount val="10"/>
                <c:pt idx="0">
                  <c:v>23.713799999999999</c:v>
                </c:pt>
                <c:pt idx="1">
                  <c:v>11.842840000000001</c:v>
                </c:pt>
                <c:pt idx="2">
                  <c:v>27.869250000000001</c:v>
                </c:pt>
                <c:pt idx="3">
                  <c:v>17.10219</c:v>
                </c:pt>
                <c:pt idx="4">
                  <c:v>3.3550000000000003E-2</c:v>
                </c:pt>
                <c:pt idx="5">
                  <c:v>2.2100000000000002E-3</c:v>
                </c:pt>
                <c:pt idx="6">
                  <c:v>0.95755000000000001</c:v>
                </c:pt>
                <c:pt idx="7">
                  <c:v>1.70085</c:v>
                </c:pt>
                <c:pt idx="8">
                  <c:v>8.11313</c:v>
                </c:pt>
                <c:pt idx="9">
                  <c:v>6.7821499999999997</c:v>
                </c:pt>
              </c:numCache>
            </c:numRef>
          </c:val>
          <c:extLst>
            <c:ext xmlns:c16="http://schemas.microsoft.com/office/drawing/2014/chart" uri="{C3380CC4-5D6E-409C-BE32-E72D297353CC}">
              <c16:uniqueId val="{00000000-3344-41B5-81A7-F62B93EAFB2C}"/>
            </c:ext>
          </c:extLst>
        </c:ser>
        <c:ser>
          <c:idx val="3"/>
          <c:order val="1"/>
          <c:tx>
            <c:strRef>
              <c:f>'[2]NETP2016 Figure 1_9'!$B$44</c:f>
              <c:strCache>
                <c:ptCount val="1"/>
                <c:pt idx="0">
                  <c:v>Industry</c:v>
                </c:pt>
              </c:strCache>
            </c:strRef>
          </c:tx>
          <c:spPr>
            <a:solidFill>
              <a:schemeClr val="accent2"/>
            </a:solidFill>
          </c:spPr>
          <c:invertIfNegative val="0"/>
          <c:cat>
            <c:multiLvlStrRef>
              <c:extLst>
                <c:ext xmlns:c15="http://schemas.microsoft.com/office/drawing/2012/chart" uri="{02D57815-91ED-43cb-92C2-25804820EDAC}">
                  <c15:fullRef>
                    <c15:sqref>'[2]NETP2016 Figure 1_9'!$C$41:$Q$42</c15:sqref>
                  </c15:fullRef>
                </c:ext>
              </c:extLst>
              <c:f>'[1]NETP2016 Figure 1_9'!$C$41:$Q$42</c:f>
              <c:multiLvlStrCache>
                <c:ptCount val="10"/>
                <c:lvl>
                  <c:pt idx="0">
                    <c:v>2007</c:v>
                  </c:pt>
                  <c:pt idx="1">
                    <c:v>2016</c:v>
                  </c:pt>
                  <c:pt idx="2">
                    <c:v>2007</c:v>
                  </c:pt>
                  <c:pt idx="3">
                    <c:v>2016</c:v>
                  </c:pt>
                  <c:pt idx="4">
                    <c:v>2007</c:v>
                  </c:pt>
                  <c:pt idx="5">
                    <c:v>2016</c:v>
                  </c:pt>
                  <c:pt idx="6">
                    <c:v>2007</c:v>
                  </c:pt>
                  <c:pt idx="7">
                    <c:v>2016</c:v>
                  </c:pt>
                  <c:pt idx="8">
                    <c:v>2007</c:v>
                  </c:pt>
                  <c:pt idx="9">
                    <c:v>2016</c:v>
                  </c:pt>
                </c:lvl>
                <c:lvl>
                  <c:pt idx="0">
                    <c:v>Denmark</c:v>
                  </c:pt>
                  <c:pt idx="2">
                    <c:v>Finland</c:v>
                  </c:pt>
                  <c:pt idx="4">
                    <c:v>Iceland</c:v>
                  </c:pt>
                  <c:pt idx="6">
                    <c:v>Norway</c:v>
                  </c:pt>
                  <c:pt idx="8">
                    <c:v>Sweden</c:v>
                  </c:pt>
                </c:lvl>
              </c:multiLvlStrCache>
            </c:multiLvlStrRef>
          </c:cat>
          <c:val>
            <c:numRef>
              <c:extLst>
                <c:ext xmlns:c15="http://schemas.microsoft.com/office/drawing/2012/chart" uri="{02D57815-91ED-43cb-92C2-25804820EDAC}">
                  <c15:fullRef>
                    <c15:sqref>'[2]NETP2016 Figure 1_9'!$C$44:$Q$44</c15:sqref>
                  </c15:fullRef>
                </c:ext>
              </c:extLst>
              <c:f>('[1]NETP2016 Figure 1_9'!$C$44:$D$44,'[1]NETP2016 Figure 1_9'!$F$44:$G$44,'[1]NETP2016 Figure 1_9'!$I$44:$J$44,'[1]NETP2016 Figure 1_9'!$L$44:$M$44,'[1]NETP2016 Figure 1_9'!$O$44:$P$44)</c:f>
              <c:numCache>
                <c:formatCode>General</c:formatCode>
                <c:ptCount val="10"/>
                <c:pt idx="0">
                  <c:v>5.3328100000000003</c:v>
                </c:pt>
                <c:pt idx="1">
                  <c:v>3.9384000000000001</c:v>
                </c:pt>
                <c:pt idx="2">
                  <c:v>11.717090000000001</c:v>
                </c:pt>
                <c:pt idx="3">
                  <c:v>7.1870700000000003</c:v>
                </c:pt>
                <c:pt idx="4">
                  <c:v>0.41192000000000001</c:v>
                </c:pt>
                <c:pt idx="5">
                  <c:v>0.19847000000000001</c:v>
                </c:pt>
                <c:pt idx="6">
                  <c:v>4.2709099999999998</c:v>
                </c:pt>
                <c:pt idx="7">
                  <c:v>3.8005300000000002</c:v>
                </c:pt>
                <c:pt idx="8">
                  <c:v>10.328150000000001</c:v>
                </c:pt>
                <c:pt idx="9">
                  <c:v>7.5815000000000001</c:v>
                </c:pt>
              </c:numCache>
            </c:numRef>
          </c:val>
          <c:extLst>
            <c:ext xmlns:c16="http://schemas.microsoft.com/office/drawing/2014/chart" uri="{C3380CC4-5D6E-409C-BE32-E72D297353CC}">
              <c16:uniqueId val="{00000001-3344-41B5-81A7-F62B93EAFB2C}"/>
            </c:ext>
          </c:extLst>
        </c:ser>
        <c:ser>
          <c:idx val="4"/>
          <c:order val="2"/>
          <c:tx>
            <c:strRef>
              <c:f>'[2]NETP2016 Figure 1_9'!$B$45</c:f>
              <c:strCache>
                <c:ptCount val="1"/>
                <c:pt idx="0">
                  <c:v>Transport</c:v>
                </c:pt>
              </c:strCache>
            </c:strRef>
          </c:tx>
          <c:spPr>
            <a:solidFill>
              <a:schemeClr val="accent3"/>
            </a:solidFill>
          </c:spPr>
          <c:invertIfNegative val="0"/>
          <c:cat>
            <c:multiLvlStrRef>
              <c:extLst>
                <c:ext xmlns:c15="http://schemas.microsoft.com/office/drawing/2012/chart" uri="{02D57815-91ED-43cb-92C2-25804820EDAC}">
                  <c15:fullRef>
                    <c15:sqref>'[2]NETP2016 Figure 1_9'!$C$41:$Q$42</c15:sqref>
                  </c15:fullRef>
                </c:ext>
              </c:extLst>
              <c:f>'[1]NETP2016 Figure 1_9'!$C$41:$Q$42</c:f>
              <c:multiLvlStrCache>
                <c:ptCount val="10"/>
                <c:lvl>
                  <c:pt idx="0">
                    <c:v>2007</c:v>
                  </c:pt>
                  <c:pt idx="1">
                    <c:v>2016</c:v>
                  </c:pt>
                  <c:pt idx="2">
                    <c:v>2007</c:v>
                  </c:pt>
                  <c:pt idx="3">
                    <c:v>2016</c:v>
                  </c:pt>
                  <c:pt idx="4">
                    <c:v>2007</c:v>
                  </c:pt>
                  <c:pt idx="5">
                    <c:v>2016</c:v>
                  </c:pt>
                  <c:pt idx="6">
                    <c:v>2007</c:v>
                  </c:pt>
                  <c:pt idx="7">
                    <c:v>2016</c:v>
                  </c:pt>
                  <c:pt idx="8">
                    <c:v>2007</c:v>
                  </c:pt>
                  <c:pt idx="9">
                    <c:v>2016</c:v>
                  </c:pt>
                </c:lvl>
                <c:lvl>
                  <c:pt idx="0">
                    <c:v>Denmark</c:v>
                  </c:pt>
                  <c:pt idx="2">
                    <c:v>Finland</c:v>
                  </c:pt>
                  <c:pt idx="4">
                    <c:v>Iceland</c:v>
                  </c:pt>
                  <c:pt idx="6">
                    <c:v>Norway</c:v>
                  </c:pt>
                  <c:pt idx="8">
                    <c:v>Sweden</c:v>
                  </c:pt>
                </c:lvl>
              </c:multiLvlStrCache>
            </c:multiLvlStrRef>
          </c:cat>
          <c:val>
            <c:numRef>
              <c:extLst>
                <c:ext xmlns:c15="http://schemas.microsoft.com/office/drawing/2012/chart" uri="{02D57815-91ED-43cb-92C2-25804820EDAC}">
                  <c15:fullRef>
                    <c15:sqref>'[2]NETP2016 Figure 1_9'!$C$45:$Q$45</c15:sqref>
                  </c15:fullRef>
                </c:ext>
              </c:extLst>
              <c:f>('[1]NETP2016 Figure 1_9'!$C$45:$D$45,'[1]NETP2016 Figure 1_9'!$F$45:$G$45,'[1]NETP2016 Figure 1_9'!$I$45:$J$45,'[1]NETP2016 Figure 1_9'!$L$45:$M$45,'[1]NETP2016 Figure 1_9'!$O$45:$P$45)</c:f>
              <c:numCache>
                <c:formatCode>General</c:formatCode>
                <c:ptCount val="10"/>
                <c:pt idx="0">
                  <c:v>14.468780000000001</c:v>
                </c:pt>
                <c:pt idx="1">
                  <c:v>12.9869</c:v>
                </c:pt>
                <c:pt idx="2">
                  <c:v>13.433109999999999</c:v>
                </c:pt>
                <c:pt idx="3">
                  <c:v>12.61219</c:v>
                </c:pt>
                <c:pt idx="4">
                  <c:v>1.0186500000000001</c:v>
                </c:pt>
                <c:pt idx="5">
                  <c:v>0.97380999999999995</c:v>
                </c:pt>
                <c:pt idx="6">
                  <c:v>13.563230000000001</c:v>
                </c:pt>
                <c:pt idx="7">
                  <c:v>12.859970000000001</c:v>
                </c:pt>
                <c:pt idx="8">
                  <c:v>21.174040000000002</c:v>
                </c:pt>
                <c:pt idx="9">
                  <c:v>16.890930000000001</c:v>
                </c:pt>
              </c:numCache>
            </c:numRef>
          </c:val>
          <c:extLst>
            <c:ext xmlns:c16="http://schemas.microsoft.com/office/drawing/2014/chart" uri="{C3380CC4-5D6E-409C-BE32-E72D297353CC}">
              <c16:uniqueId val="{00000002-3344-41B5-81A7-F62B93EAFB2C}"/>
            </c:ext>
          </c:extLst>
        </c:ser>
        <c:ser>
          <c:idx val="5"/>
          <c:order val="3"/>
          <c:tx>
            <c:strRef>
              <c:f>'[2]NETP2016 Figure 1_9'!$B$46</c:f>
              <c:strCache>
                <c:ptCount val="1"/>
                <c:pt idx="0">
                  <c:v>Buildings</c:v>
                </c:pt>
              </c:strCache>
            </c:strRef>
          </c:tx>
          <c:spPr>
            <a:solidFill>
              <a:schemeClr val="tx2"/>
            </a:solidFill>
            <a:ln>
              <a:noFill/>
            </a:ln>
          </c:spPr>
          <c:invertIfNegative val="0"/>
          <c:cat>
            <c:multiLvlStrRef>
              <c:extLst>
                <c:ext xmlns:c15="http://schemas.microsoft.com/office/drawing/2012/chart" uri="{02D57815-91ED-43cb-92C2-25804820EDAC}">
                  <c15:fullRef>
                    <c15:sqref>'[2]NETP2016 Figure 1_9'!$C$41:$Q$42</c15:sqref>
                  </c15:fullRef>
                </c:ext>
              </c:extLst>
              <c:f>'[1]NETP2016 Figure 1_9'!$C$41:$Q$42</c:f>
              <c:multiLvlStrCache>
                <c:ptCount val="10"/>
                <c:lvl>
                  <c:pt idx="0">
                    <c:v>2007</c:v>
                  </c:pt>
                  <c:pt idx="1">
                    <c:v>2016</c:v>
                  </c:pt>
                  <c:pt idx="2">
                    <c:v>2007</c:v>
                  </c:pt>
                  <c:pt idx="3">
                    <c:v>2016</c:v>
                  </c:pt>
                  <c:pt idx="4">
                    <c:v>2007</c:v>
                  </c:pt>
                  <c:pt idx="5">
                    <c:v>2016</c:v>
                  </c:pt>
                  <c:pt idx="6">
                    <c:v>2007</c:v>
                  </c:pt>
                  <c:pt idx="7">
                    <c:v>2016</c:v>
                  </c:pt>
                  <c:pt idx="8">
                    <c:v>2007</c:v>
                  </c:pt>
                  <c:pt idx="9">
                    <c:v>2016</c:v>
                  </c:pt>
                </c:lvl>
                <c:lvl>
                  <c:pt idx="0">
                    <c:v>Denmark</c:v>
                  </c:pt>
                  <c:pt idx="2">
                    <c:v>Finland</c:v>
                  </c:pt>
                  <c:pt idx="4">
                    <c:v>Iceland</c:v>
                  </c:pt>
                  <c:pt idx="6">
                    <c:v>Norway</c:v>
                  </c:pt>
                  <c:pt idx="8">
                    <c:v>Sweden</c:v>
                  </c:pt>
                </c:lvl>
              </c:multiLvlStrCache>
            </c:multiLvlStrRef>
          </c:cat>
          <c:val>
            <c:numRef>
              <c:extLst>
                <c:ext xmlns:c15="http://schemas.microsoft.com/office/drawing/2012/chart" uri="{02D57815-91ED-43cb-92C2-25804820EDAC}">
                  <c15:fullRef>
                    <c15:sqref>'[2]NETP2016 Figure 1_9'!$C$46:$Q$46</c15:sqref>
                  </c15:fullRef>
                </c:ext>
              </c:extLst>
              <c:f>('[1]NETP2016 Figure 1_9'!$C$46:$D$46,'[1]NETP2016 Figure 1_9'!$F$46:$G$46,'[1]NETP2016 Figure 1_9'!$I$46:$J$46,'[1]NETP2016 Figure 1_9'!$L$46:$M$46,'[1]NETP2016 Figure 1_9'!$O$46:$P$46)</c:f>
              <c:numCache>
                <c:formatCode>General</c:formatCode>
                <c:ptCount val="10"/>
                <c:pt idx="0">
                  <c:v>4.3759400000000008</c:v>
                </c:pt>
                <c:pt idx="1">
                  <c:v>3.0649700000000002</c:v>
                </c:pt>
                <c:pt idx="2">
                  <c:v>3.5503999999999998</c:v>
                </c:pt>
                <c:pt idx="3">
                  <c:v>2.5516199999999998</c:v>
                </c:pt>
                <c:pt idx="4">
                  <c:v>1.485E-2</c:v>
                </c:pt>
                <c:pt idx="5">
                  <c:v>7.7400000000000004E-3</c:v>
                </c:pt>
                <c:pt idx="6">
                  <c:v>2.2735700000000003</c:v>
                </c:pt>
                <c:pt idx="7">
                  <c:v>1.8749099999999999</c:v>
                </c:pt>
                <c:pt idx="8">
                  <c:v>3.07483</c:v>
                </c:pt>
                <c:pt idx="9">
                  <c:v>0.12634425974256863</c:v>
                </c:pt>
              </c:numCache>
            </c:numRef>
          </c:val>
          <c:extLst>
            <c:ext xmlns:c16="http://schemas.microsoft.com/office/drawing/2014/chart" uri="{C3380CC4-5D6E-409C-BE32-E72D297353CC}">
              <c16:uniqueId val="{00000003-3344-41B5-81A7-F62B93EAFB2C}"/>
            </c:ext>
          </c:extLst>
        </c:ser>
        <c:dLbls>
          <c:showLegendKey val="0"/>
          <c:showVal val="0"/>
          <c:showCatName val="0"/>
          <c:showSerName val="0"/>
          <c:showPercent val="0"/>
          <c:showBubbleSize val="0"/>
        </c:dLbls>
        <c:gapWidth val="215"/>
        <c:overlap val="100"/>
        <c:axId val="349931488"/>
        <c:axId val="349931880"/>
        <c:extLst>
          <c:ext xmlns:c15="http://schemas.microsoft.com/office/drawing/2012/chart" uri="{02D57815-91ED-43cb-92C2-25804820EDAC}">
            <c15:filteredBarSeries>
              <c15:ser>
                <c:idx val="6"/>
                <c:order val="4"/>
                <c:tx>
                  <c:strRef>
                    <c:extLst>
                      <c:ext uri="{02D57815-91ED-43cb-92C2-25804820EDAC}">
                        <c15:formulaRef>
                          <c15:sqref>'[2]NETP2016 Figure 1_9'!$B$47</c15:sqref>
                        </c15:formulaRef>
                      </c:ext>
                    </c:extLst>
                    <c:strCache>
                      <c:ptCount val="1"/>
                      <c:pt idx="0">
                        <c:v>Other</c:v>
                      </c:pt>
                    </c:strCache>
                  </c:strRef>
                </c:tx>
                <c:spPr>
                  <a:solidFill>
                    <a:schemeClr val="accent6"/>
                  </a:solidFill>
                </c:spPr>
                <c:invertIfNegative val="0"/>
                <c:cat>
                  <c:multiLvlStrRef>
                    <c:extLst>
                      <c:ext uri="{02D57815-91ED-43cb-92C2-25804820EDAC}">
                        <c15:fullRef>
                          <c15:sqref>'[2]NETP2016 Figure 1_9'!$C$41:$Q$42</c15:sqref>
                        </c15:fullRef>
                        <c15:formulaRef>
                          <c15:sqref>'[1]NETP2016 Figure 1_9'!$C$41:$Q$42</c15:sqref>
                        </c15:formulaRef>
                      </c:ext>
                    </c:extLst>
                    <c:multiLvlStrCache>
                      <c:ptCount val="10"/>
                      <c:lvl>
                        <c:pt idx="0">
                          <c:v>2007</c:v>
                        </c:pt>
                        <c:pt idx="1">
                          <c:v>2016</c:v>
                        </c:pt>
                        <c:pt idx="2">
                          <c:v>2007</c:v>
                        </c:pt>
                        <c:pt idx="3">
                          <c:v>2016</c:v>
                        </c:pt>
                        <c:pt idx="4">
                          <c:v>2007</c:v>
                        </c:pt>
                        <c:pt idx="5">
                          <c:v>2016</c:v>
                        </c:pt>
                        <c:pt idx="6">
                          <c:v>2007</c:v>
                        </c:pt>
                        <c:pt idx="7">
                          <c:v>2016</c:v>
                        </c:pt>
                        <c:pt idx="8">
                          <c:v>2007</c:v>
                        </c:pt>
                        <c:pt idx="9">
                          <c:v>2016</c:v>
                        </c:pt>
                      </c:lvl>
                      <c:lvl>
                        <c:pt idx="0">
                          <c:v>Denmark</c:v>
                        </c:pt>
                        <c:pt idx="2">
                          <c:v>Finland</c:v>
                        </c:pt>
                        <c:pt idx="4">
                          <c:v>Iceland</c:v>
                        </c:pt>
                        <c:pt idx="6">
                          <c:v>Norway</c:v>
                        </c:pt>
                        <c:pt idx="8">
                          <c:v>Sweden</c:v>
                        </c:pt>
                      </c:lvl>
                    </c:multiLvlStrCache>
                  </c:multiLvlStrRef>
                </c:cat>
                <c:val>
                  <c:numRef>
                    <c:extLst>
                      <c:ext uri="{02D57815-91ED-43cb-92C2-25804820EDAC}">
                        <c15:fullRef>
                          <c15:sqref>'[2]NETP2016 Figure 1_9'!$C$47:$Q$47</c15:sqref>
                        </c15:fullRef>
                        <c15:formulaRef>
                          <c15:sqref>('[1]NETP2016 Figure 1_9'!$C$47:$D$47,'[1]NETP2016 Figure 1_9'!$F$47:$G$47,'[1]NETP2016 Figure 1_9'!$I$47:$J$47,'[1]NETP2016 Figure 1_9'!$L$47:$M$47,'[1]NETP2016 Figure 1_9'!$O$47:$P$47)</c15:sqref>
                        </c15:formulaRef>
                      </c:ext>
                    </c:extLst>
                    <c:numCache>
                      <c:formatCode>General</c:formatCode>
                      <c:ptCount val="10"/>
                    </c:numCache>
                  </c:numRef>
                </c:val>
                <c:extLst>
                  <c:ext xmlns:c16="http://schemas.microsoft.com/office/drawing/2014/chart" uri="{C3380CC4-5D6E-409C-BE32-E72D297353CC}">
                    <c16:uniqueId val="{00000004-3344-41B5-81A7-F62B93EAFB2C}"/>
                  </c:ext>
                </c:extLst>
              </c15:ser>
            </c15:filteredBarSeries>
          </c:ext>
        </c:extLst>
      </c:barChart>
      <c:catAx>
        <c:axId val="349931488"/>
        <c:scaling>
          <c:orientation val="minMax"/>
        </c:scaling>
        <c:delete val="0"/>
        <c:axPos val="b"/>
        <c:numFmt formatCode="General" sourceLinked="1"/>
        <c:majorTickMark val="none"/>
        <c:minorTickMark val="none"/>
        <c:tickLblPos val="nextTo"/>
        <c:spPr>
          <a:ln>
            <a:solidFill>
              <a:schemeClr val="tx1"/>
            </a:solidFill>
          </a:ln>
        </c:spPr>
        <c:crossAx val="349931880"/>
        <c:crosses val="autoZero"/>
        <c:auto val="1"/>
        <c:lblAlgn val="ctr"/>
        <c:lblOffset val="0"/>
        <c:noMultiLvlLbl val="0"/>
      </c:catAx>
      <c:valAx>
        <c:axId val="349931880"/>
        <c:scaling>
          <c:orientation val="minMax"/>
          <c:min val="0"/>
        </c:scaling>
        <c:delete val="0"/>
        <c:axPos val="l"/>
        <c:majorGridlines>
          <c:spPr>
            <a:ln w="12700" cap="rnd">
              <a:solidFill>
                <a:schemeClr val="tx1"/>
              </a:solidFill>
              <a:prstDash val="sysDot"/>
            </a:ln>
          </c:spPr>
        </c:majorGridlines>
        <c:title>
          <c:tx>
            <c:rich>
              <a:bodyPr rot="-5400000" vert="horz"/>
              <a:lstStyle/>
              <a:p>
                <a:pPr>
                  <a:defRPr>
                    <a:latin typeface="+mn-lt"/>
                  </a:defRPr>
                </a:pPr>
                <a:r>
                  <a:rPr lang="en-US"/>
                  <a:t>MtCO</a:t>
                </a:r>
                <a:r>
                  <a:rPr lang="en-US" baseline="-25000"/>
                  <a:t>2</a:t>
                </a:r>
              </a:p>
            </c:rich>
          </c:tx>
          <c:layout>
            <c:manualLayout>
              <c:xMode val="edge"/>
              <c:yMode val="edge"/>
              <c:x val="0"/>
              <c:y val="0.31356502078144732"/>
            </c:manualLayout>
          </c:layout>
          <c:overlay val="0"/>
        </c:title>
        <c:numFmt formatCode="#\ ##0" sourceLinked="0"/>
        <c:majorTickMark val="out"/>
        <c:minorTickMark val="none"/>
        <c:tickLblPos val="nextTo"/>
        <c:spPr>
          <a:ln>
            <a:noFill/>
          </a:ln>
        </c:spPr>
        <c:crossAx val="349931488"/>
        <c:crosses val="autoZero"/>
        <c:crossBetween val="between"/>
      </c:valAx>
      <c:spPr>
        <a:noFill/>
        <a:ln>
          <a:noFill/>
        </a:ln>
      </c:spPr>
    </c:plotArea>
    <c:legend>
      <c:legendPos val="r"/>
      <c:layout>
        <c:manualLayout>
          <c:xMode val="edge"/>
          <c:yMode val="edge"/>
          <c:x val="0.82207233287015591"/>
          <c:y val="1.3526976230225369E-3"/>
          <c:w val="0.17537646029540424"/>
          <c:h val="0.88753608923884497"/>
        </c:manualLayout>
      </c:layout>
      <c:overlay val="0"/>
    </c:legend>
    <c:plotVisOnly val="1"/>
    <c:dispBlanksAs val="gap"/>
    <c:showDLblsOverMax val="0"/>
  </c:chart>
  <c:spPr>
    <a:noFill/>
    <a:ln>
      <a:noFill/>
    </a:ln>
  </c:spPr>
  <c:txPr>
    <a:bodyPr/>
    <a:lstStyle/>
    <a:p>
      <a:pPr>
        <a:defRPr sz="1000" b="0" i="0">
          <a:latin typeface="+mn-lt"/>
          <a:cs typeface="PFAgoraSansPro-Light"/>
        </a:defRPr>
      </a:pPr>
      <a:endParaRPr lang="en-DK"/>
    </a:p>
  </c:txPr>
  <c:printSettings>
    <c:headerFooter/>
    <c:pageMargins b="0" l="0" r="0" t="0" header="0" footer="0"/>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7266996037260079E-2"/>
          <c:y val="2.8480513767860052E-2"/>
          <c:w val="0.75283335906541093"/>
          <c:h val="0.82105278506853308"/>
        </c:manualLayout>
      </c:layout>
      <c:barChart>
        <c:barDir val="col"/>
        <c:grouping val="stacked"/>
        <c:varyColors val="0"/>
        <c:ser>
          <c:idx val="1"/>
          <c:order val="0"/>
          <c:tx>
            <c:strRef>
              <c:f>'[2]NETP2016 Figure 1_9'!$B$43</c:f>
              <c:strCache>
                <c:ptCount val="1"/>
                <c:pt idx="0">
                  <c:v>Power &amp; heat generation</c:v>
                </c:pt>
              </c:strCache>
            </c:strRef>
          </c:tx>
          <c:spPr>
            <a:solidFill>
              <a:schemeClr val="accent1"/>
            </a:solidFill>
          </c:spPr>
          <c:invertIfNegative val="0"/>
          <c:cat>
            <c:multiLvlStrRef>
              <c:extLst>
                <c:ext xmlns:c15="http://schemas.microsoft.com/office/drawing/2012/chart" uri="{02D57815-91ED-43cb-92C2-25804820EDAC}">
                  <c15:fullRef>
                    <c15:sqref>'[2]NETP2016 Figure 1_9'!$X$41:$Z$42</c15:sqref>
                  </c15:fullRef>
                </c:ext>
              </c:extLst>
              <c:f>'[1]NETP2016 Figure 1_9'!$X$41:$Z$42</c:f>
              <c:multiLvlStrCache>
                <c:ptCount val="3"/>
                <c:lvl>
                  <c:pt idx="0">
                    <c:v>2007</c:v>
                  </c:pt>
                  <c:pt idx="1">
                    <c:v>2016</c:v>
                  </c:pt>
                  <c:pt idx="2">
                    <c:v>2030</c:v>
                  </c:pt>
                </c:lvl>
                <c:lvl>
                  <c:pt idx="0">
                    <c:v>Nordic</c:v>
                  </c:pt>
                </c:lvl>
              </c:multiLvlStrCache>
            </c:multiLvlStrRef>
          </c:cat>
          <c:val>
            <c:numRef>
              <c:extLst>
                <c:ext xmlns:c15="http://schemas.microsoft.com/office/drawing/2012/chart" uri="{02D57815-91ED-43cb-92C2-25804820EDAC}">
                  <c15:fullRef>
                    <c15:sqref>'[2]NETP2016 Figure 1_9'!$X$43:$Z$43</c15:sqref>
                  </c15:fullRef>
                </c:ext>
              </c:extLst>
              <c:f>'[1]NETP2016 Figure 1_9'!$X$43:$Z$43</c:f>
              <c:numCache>
                <c:formatCode>General</c:formatCode>
                <c:ptCount val="3"/>
                <c:pt idx="0">
                  <c:v>60.687279999999994</c:v>
                </c:pt>
                <c:pt idx="1">
                  <c:v>37.430240000000005</c:v>
                </c:pt>
                <c:pt idx="2">
                  <c:v>19.186630709680664</c:v>
                </c:pt>
              </c:numCache>
            </c:numRef>
          </c:val>
          <c:extLst>
            <c:ext xmlns:c16="http://schemas.microsoft.com/office/drawing/2014/chart" uri="{C3380CC4-5D6E-409C-BE32-E72D297353CC}">
              <c16:uniqueId val="{00000000-0C70-4A67-AA49-2C4B86BEEBD2}"/>
            </c:ext>
          </c:extLst>
        </c:ser>
        <c:ser>
          <c:idx val="3"/>
          <c:order val="1"/>
          <c:tx>
            <c:strRef>
              <c:f>'[2]NETP2016 Figure 1_9'!$B$44</c:f>
              <c:strCache>
                <c:ptCount val="1"/>
                <c:pt idx="0">
                  <c:v>Industry</c:v>
                </c:pt>
              </c:strCache>
            </c:strRef>
          </c:tx>
          <c:spPr>
            <a:solidFill>
              <a:schemeClr val="accent2"/>
            </a:solidFill>
          </c:spPr>
          <c:invertIfNegative val="0"/>
          <c:cat>
            <c:multiLvlStrRef>
              <c:extLst>
                <c:ext xmlns:c15="http://schemas.microsoft.com/office/drawing/2012/chart" uri="{02D57815-91ED-43cb-92C2-25804820EDAC}">
                  <c15:fullRef>
                    <c15:sqref>'[2]NETP2016 Figure 1_9'!$X$41:$Z$42</c15:sqref>
                  </c15:fullRef>
                </c:ext>
              </c:extLst>
              <c:f>'[1]NETP2016 Figure 1_9'!$X$41:$Z$42</c:f>
              <c:multiLvlStrCache>
                <c:ptCount val="3"/>
                <c:lvl>
                  <c:pt idx="0">
                    <c:v>2007</c:v>
                  </c:pt>
                  <c:pt idx="1">
                    <c:v>2016</c:v>
                  </c:pt>
                  <c:pt idx="2">
                    <c:v>2030</c:v>
                  </c:pt>
                </c:lvl>
                <c:lvl>
                  <c:pt idx="0">
                    <c:v>Nordic</c:v>
                  </c:pt>
                </c:lvl>
              </c:multiLvlStrCache>
            </c:multiLvlStrRef>
          </c:cat>
          <c:val>
            <c:numRef>
              <c:extLst>
                <c:ext xmlns:c15="http://schemas.microsoft.com/office/drawing/2012/chart" uri="{02D57815-91ED-43cb-92C2-25804820EDAC}">
                  <c15:fullRef>
                    <c15:sqref>'[2]NETP2016 Figure 1_9'!$X$44:$Z$44</c15:sqref>
                  </c15:fullRef>
                </c:ext>
              </c:extLst>
              <c:f>'[1]NETP2016 Figure 1_9'!$X$44:$Z$44</c:f>
              <c:numCache>
                <c:formatCode>General</c:formatCode>
                <c:ptCount val="3"/>
                <c:pt idx="0">
                  <c:v>32.060879999999997</c:v>
                </c:pt>
                <c:pt idx="1">
                  <c:v>22.705970000000001</c:v>
                </c:pt>
                <c:pt idx="2">
                  <c:v>28.310331448684856</c:v>
                </c:pt>
              </c:numCache>
            </c:numRef>
          </c:val>
          <c:extLst>
            <c:ext xmlns:c16="http://schemas.microsoft.com/office/drawing/2014/chart" uri="{C3380CC4-5D6E-409C-BE32-E72D297353CC}">
              <c16:uniqueId val="{00000001-0C70-4A67-AA49-2C4B86BEEBD2}"/>
            </c:ext>
          </c:extLst>
        </c:ser>
        <c:ser>
          <c:idx val="4"/>
          <c:order val="2"/>
          <c:tx>
            <c:strRef>
              <c:f>'[2]NETP2016 Figure 1_9'!$B$45</c:f>
              <c:strCache>
                <c:ptCount val="1"/>
                <c:pt idx="0">
                  <c:v>Transport</c:v>
                </c:pt>
              </c:strCache>
            </c:strRef>
          </c:tx>
          <c:spPr>
            <a:solidFill>
              <a:schemeClr val="accent3"/>
            </a:solidFill>
          </c:spPr>
          <c:invertIfNegative val="0"/>
          <c:cat>
            <c:multiLvlStrRef>
              <c:extLst>
                <c:ext xmlns:c15="http://schemas.microsoft.com/office/drawing/2012/chart" uri="{02D57815-91ED-43cb-92C2-25804820EDAC}">
                  <c15:fullRef>
                    <c15:sqref>'[2]NETP2016 Figure 1_9'!$X$41:$Z$42</c15:sqref>
                  </c15:fullRef>
                </c:ext>
              </c:extLst>
              <c:f>'[1]NETP2016 Figure 1_9'!$X$41:$Z$42</c:f>
              <c:multiLvlStrCache>
                <c:ptCount val="3"/>
                <c:lvl>
                  <c:pt idx="0">
                    <c:v>2007</c:v>
                  </c:pt>
                  <c:pt idx="1">
                    <c:v>2016</c:v>
                  </c:pt>
                  <c:pt idx="2">
                    <c:v>2030</c:v>
                  </c:pt>
                </c:lvl>
                <c:lvl>
                  <c:pt idx="0">
                    <c:v>Nordic</c:v>
                  </c:pt>
                </c:lvl>
              </c:multiLvlStrCache>
            </c:multiLvlStrRef>
          </c:cat>
          <c:val>
            <c:numRef>
              <c:extLst>
                <c:ext xmlns:c15="http://schemas.microsoft.com/office/drawing/2012/chart" uri="{02D57815-91ED-43cb-92C2-25804820EDAC}">
                  <c15:fullRef>
                    <c15:sqref>'[2]NETP2016 Figure 1_9'!$X$45:$Z$45</c15:sqref>
                  </c15:fullRef>
                </c:ext>
              </c:extLst>
              <c:f>'[1]NETP2016 Figure 1_9'!$X$45:$Z$45</c:f>
              <c:numCache>
                <c:formatCode>General</c:formatCode>
                <c:ptCount val="3"/>
                <c:pt idx="0">
                  <c:v>63.657810000000012</c:v>
                </c:pt>
                <c:pt idx="1">
                  <c:v>56.323800000000006</c:v>
                </c:pt>
                <c:pt idx="2">
                  <c:v>58.000742105301086</c:v>
                </c:pt>
              </c:numCache>
            </c:numRef>
          </c:val>
          <c:extLst>
            <c:ext xmlns:c16="http://schemas.microsoft.com/office/drawing/2014/chart" uri="{C3380CC4-5D6E-409C-BE32-E72D297353CC}">
              <c16:uniqueId val="{00000002-0C70-4A67-AA49-2C4B86BEEBD2}"/>
            </c:ext>
          </c:extLst>
        </c:ser>
        <c:ser>
          <c:idx val="5"/>
          <c:order val="3"/>
          <c:tx>
            <c:strRef>
              <c:f>'[2]NETP2016 Figure 1_9'!$B$46</c:f>
              <c:strCache>
                <c:ptCount val="1"/>
                <c:pt idx="0">
                  <c:v>Buildings</c:v>
                </c:pt>
              </c:strCache>
            </c:strRef>
          </c:tx>
          <c:spPr>
            <a:solidFill>
              <a:schemeClr val="tx2"/>
            </a:solidFill>
            <a:ln>
              <a:noFill/>
            </a:ln>
          </c:spPr>
          <c:invertIfNegative val="0"/>
          <c:cat>
            <c:multiLvlStrRef>
              <c:extLst>
                <c:ext xmlns:c15="http://schemas.microsoft.com/office/drawing/2012/chart" uri="{02D57815-91ED-43cb-92C2-25804820EDAC}">
                  <c15:fullRef>
                    <c15:sqref>'[2]NETP2016 Figure 1_9'!$X$41:$Z$42</c15:sqref>
                  </c15:fullRef>
                </c:ext>
              </c:extLst>
              <c:f>'[1]NETP2016 Figure 1_9'!$X$41:$Z$42</c:f>
              <c:multiLvlStrCache>
                <c:ptCount val="3"/>
                <c:lvl>
                  <c:pt idx="0">
                    <c:v>2007</c:v>
                  </c:pt>
                  <c:pt idx="1">
                    <c:v>2016</c:v>
                  </c:pt>
                  <c:pt idx="2">
                    <c:v>2030</c:v>
                  </c:pt>
                </c:lvl>
                <c:lvl>
                  <c:pt idx="0">
                    <c:v>Nordic</c:v>
                  </c:pt>
                </c:lvl>
              </c:multiLvlStrCache>
            </c:multiLvlStrRef>
          </c:cat>
          <c:val>
            <c:numRef>
              <c:extLst>
                <c:ext xmlns:c15="http://schemas.microsoft.com/office/drawing/2012/chart" uri="{02D57815-91ED-43cb-92C2-25804820EDAC}">
                  <c15:fullRef>
                    <c15:sqref>'[2]NETP2016 Figure 1_9'!$X$46:$Z$46</c15:sqref>
                  </c15:fullRef>
                </c:ext>
              </c:extLst>
              <c:f>'[1]NETP2016 Figure 1_9'!$X$46:$Z$46</c:f>
              <c:numCache>
                <c:formatCode>General</c:formatCode>
                <c:ptCount val="3"/>
                <c:pt idx="0">
                  <c:v>13.289590000000002</c:v>
                </c:pt>
                <c:pt idx="1">
                  <c:v>7.6255842597425687</c:v>
                </c:pt>
                <c:pt idx="2">
                  <c:v>3.5967533397876306</c:v>
                </c:pt>
              </c:numCache>
            </c:numRef>
          </c:val>
          <c:extLst>
            <c:ext xmlns:c16="http://schemas.microsoft.com/office/drawing/2014/chart" uri="{C3380CC4-5D6E-409C-BE32-E72D297353CC}">
              <c16:uniqueId val="{00000003-0C70-4A67-AA49-2C4B86BEEBD2}"/>
            </c:ext>
          </c:extLst>
        </c:ser>
        <c:dLbls>
          <c:showLegendKey val="0"/>
          <c:showVal val="0"/>
          <c:showCatName val="0"/>
          <c:showSerName val="0"/>
          <c:showPercent val="0"/>
          <c:showBubbleSize val="0"/>
        </c:dLbls>
        <c:gapWidth val="215"/>
        <c:overlap val="100"/>
        <c:axId val="349931488"/>
        <c:axId val="349931880"/>
        <c:extLst>
          <c:ext xmlns:c15="http://schemas.microsoft.com/office/drawing/2012/chart" uri="{02D57815-91ED-43cb-92C2-25804820EDAC}">
            <c15:filteredBarSeries>
              <c15:ser>
                <c:idx val="6"/>
                <c:order val="4"/>
                <c:tx>
                  <c:strRef>
                    <c:extLst>
                      <c:ext uri="{02D57815-91ED-43cb-92C2-25804820EDAC}">
                        <c15:formulaRef>
                          <c15:sqref>'[2]NETP2016 Figure 1_9'!$B$47</c15:sqref>
                        </c15:formulaRef>
                      </c:ext>
                    </c:extLst>
                    <c:strCache>
                      <c:ptCount val="1"/>
                      <c:pt idx="0">
                        <c:v>Other</c:v>
                      </c:pt>
                    </c:strCache>
                  </c:strRef>
                </c:tx>
                <c:spPr>
                  <a:solidFill>
                    <a:schemeClr val="accent6"/>
                  </a:solidFill>
                </c:spPr>
                <c:invertIfNegative val="0"/>
                <c:cat>
                  <c:multiLvlStrRef>
                    <c:extLst>
                      <c:ext uri="{02D57815-91ED-43cb-92C2-25804820EDAC}">
                        <c15:fullRef>
                          <c15:sqref>'[2]NETP2016 Figure 1_9'!$X$41:$Z$42</c15:sqref>
                        </c15:fullRef>
                        <c15:formulaRef>
                          <c15:sqref>'[1]NETP2016 Figure 1_9'!$X$41:$Z$42</c15:sqref>
                        </c15:formulaRef>
                      </c:ext>
                    </c:extLst>
                    <c:multiLvlStrCache>
                      <c:ptCount val="3"/>
                      <c:lvl>
                        <c:pt idx="0">
                          <c:v>2007</c:v>
                        </c:pt>
                        <c:pt idx="1">
                          <c:v>2016</c:v>
                        </c:pt>
                        <c:pt idx="2">
                          <c:v>2030</c:v>
                        </c:pt>
                      </c:lvl>
                      <c:lvl>
                        <c:pt idx="0">
                          <c:v>Nordic</c:v>
                        </c:pt>
                      </c:lvl>
                    </c:multiLvlStrCache>
                  </c:multiLvlStrRef>
                </c:cat>
                <c:val>
                  <c:numRef>
                    <c:extLst>
                      <c:ext uri="{02D57815-91ED-43cb-92C2-25804820EDAC}">
                        <c15:fullRef>
                          <c15:sqref>'[2]NETP2016 Figure 1_9'!$C$47:$Q$47</c15:sqref>
                        </c15:fullRef>
                        <c15:formulaRef>
                          <c15:sqref>'[1]NETP2016 Figure 1_9'!$C$47:$E$47</c15:sqref>
                        </c15:formulaRef>
                      </c:ext>
                    </c:extLst>
                    <c:numCache>
                      <c:formatCode>General</c:formatCode>
                      <c:ptCount val="3"/>
                      <c:pt idx="2">
                        <c:v>1.4955910064024918</c:v>
                      </c:pt>
                    </c:numCache>
                  </c:numRef>
                </c:val>
                <c:extLst>
                  <c:ext xmlns:c16="http://schemas.microsoft.com/office/drawing/2014/chart" uri="{C3380CC4-5D6E-409C-BE32-E72D297353CC}">
                    <c16:uniqueId val="{00000004-0C70-4A67-AA49-2C4B86BEEBD2}"/>
                  </c:ext>
                </c:extLst>
              </c15:ser>
            </c15:filteredBarSeries>
          </c:ext>
        </c:extLst>
      </c:barChart>
      <c:catAx>
        <c:axId val="349931488"/>
        <c:scaling>
          <c:orientation val="minMax"/>
        </c:scaling>
        <c:delete val="0"/>
        <c:axPos val="b"/>
        <c:numFmt formatCode="General" sourceLinked="1"/>
        <c:majorTickMark val="none"/>
        <c:minorTickMark val="none"/>
        <c:tickLblPos val="nextTo"/>
        <c:spPr>
          <a:ln>
            <a:solidFill>
              <a:schemeClr val="tx1"/>
            </a:solidFill>
          </a:ln>
        </c:spPr>
        <c:crossAx val="349931880"/>
        <c:crosses val="autoZero"/>
        <c:auto val="1"/>
        <c:lblAlgn val="ctr"/>
        <c:lblOffset val="0"/>
        <c:noMultiLvlLbl val="0"/>
      </c:catAx>
      <c:valAx>
        <c:axId val="349931880"/>
        <c:scaling>
          <c:orientation val="minMax"/>
          <c:min val="0"/>
        </c:scaling>
        <c:delete val="0"/>
        <c:axPos val="l"/>
        <c:majorGridlines>
          <c:spPr>
            <a:ln w="12700" cap="rnd">
              <a:solidFill>
                <a:schemeClr val="tx1"/>
              </a:solidFill>
              <a:prstDash val="sysDot"/>
            </a:ln>
          </c:spPr>
        </c:majorGridlines>
        <c:title>
          <c:tx>
            <c:rich>
              <a:bodyPr rot="-5400000" vert="horz"/>
              <a:lstStyle/>
              <a:p>
                <a:pPr>
                  <a:defRPr>
                    <a:latin typeface="+mn-lt"/>
                  </a:defRPr>
                </a:pPr>
                <a:r>
                  <a:rPr lang="en-US"/>
                  <a:t>MtCO</a:t>
                </a:r>
                <a:r>
                  <a:rPr lang="en-US" baseline="-25000"/>
                  <a:t>2</a:t>
                </a:r>
              </a:p>
            </c:rich>
          </c:tx>
          <c:layout>
            <c:manualLayout>
              <c:xMode val="edge"/>
              <c:yMode val="edge"/>
              <c:x val="0"/>
              <c:y val="0.31356502078144732"/>
            </c:manualLayout>
          </c:layout>
          <c:overlay val="0"/>
        </c:title>
        <c:numFmt formatCode="#\ ##0" sourceLinked="0"/>
        <c:majorTickMark val="out"/>
        <c:minorTickMark val="none"/>
        <c:tickLblPos val="nextTo"/>
        <c:spPr>
          <a:ln>
            <a:noFill/>
          </a:ln>
        </c:spPr>
        <c:crossAx val="349931488"/>
        <c:crosses val="autoZero"/>
        <c:crossBetween val="between"/>
      </c:valAx>
      <c:spPr>
        <a:noFill/>
        <a:ln>
          <a:noFill/>
        </a:ln>
      </c:spPr>
    </c:plotArea>
    <c:legend>
      <c:legendPos val="r"/>
      <c:layout>
        <c:manualLayout>
          <c:xMode val="edge"/>
          <c:yMode val="edge"/>
          <c:x val="0.82207233287015591"/>
          <c:y val="1.3526976230225369E-3"/>
          <c:w val="0.17537646029540424"/>
          <c:h val="0.88753608923884497"/>
        </c:manualLayout>
      </c:layout>
      <c:overlay val="0"/>
    </c:legend>
    <c:plotVisOnly val="1"/>
    <c:dispBlanksAs val="gap"/>
    <c:showDLblsOverMax val="0"/>
  </c:chart>
  <c:spPr>
    <a:noFill/>
    <a:ln>
      <a:noFill/>
    </a:ln>
  </c:spPr>
  <c:txPr>
    <a:bodyPr/>
    <a:lstStyle/>
    <a:p>
      <a:pPr>
        <a:defRPr sz="1000" b="0" i="0">
          <a:latin typeface="+mn-lt"/>
          <a:cs typeface="PFAgoraSansPro-Light"/>
        </a:defRPr>
      </a:pPr>
      <a:endParaRPr lang="en-DK"/>
    </a:p>
  </c:txPr>
  <c:printSettings>
    <c:headerFooter/>
    <c:pageMargins b="0" l="0" r="0" t="0" header="0" footer="0"/>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 03.3 A &amp; B'!$M$74</c:f>
              <c:strCache>
                <c:ptCount val="1"/>
                <c:pt idx="0">
                  <c:v>2007</c:v>
                </c:pt>
              </c:strCache>
            </c:strRef>
          </c:tx>
          <c:spPr>
            <a:solidFill>
              <a:schemeClr val="accent1"/>
            </a:solidFill>
            <a:ln>
              <a:noFill/>
            </a:ln>
            <a:effectLst/>
          </c:spPr>
          <c:invertIfNegative val="0"/>
          <c:cat>
            <c:strRef>
              <c:f>'FIG 03.3 A &amp; B'!$L$75:$L$79</c:f>
              <c:strCache>
                <c:ptCount val="5"/>
                <c:pt idx="0">
                  <c:v>Denmark</c:v>
                </c:pt>
                <c:pt idx="1">
                  <c:v>Finland</c:v>
                </c:pt>
                <c:pt idx="2">
                  <c:v>Iceland</c:v>
                </c:pt>
                <c:pt idx="3">
                  <c:v>Norway</c:v>
                </c:pt>
                <c:pt idx="4">
                  <c:v>Sweden</c:v>
                </c:pt>
              </c:strCache>
            </c:strRef>
          </c:cat>
          <c:val>
            <c:numRef>
              <c:f>'FIG 03.3 A &amp; B'!$M$75:$M$79</c:f>
              <c:numCache>
                <c:formatCode>0.0</c:formatCode>
                <c:ptCount val="5"/>
                <c:pt idx="0">
                  <c:v>23.713799999999999</c:v>
                </c:pt>
                <c:pt idx="1">
                  <c:v>27.869250000000001</c:v>
                </c:pt>
                <c:pt idx="2">
                  <c:v>3.3550000000000003E-2</c:v>
                </c:pt>
                <c:pt idx="3">
                  <c:v>0.95755000000000001</c:v>
                </c:pt>
                <c:pt idx="4">
                  <c:v>8.11313</c:v>
                </c:pt>
              </c:numCache>
            </c:numRef>
          </c:val>
          <c:extLst>
            <c:ext xmlns:c16="http://schemas.microsoft.com/office/drawing/2014/chart" uri="{C3380CC4-5D6E-409C-BE32-E72D297353CC}">
              <c16:uniqueId val="{00000000-B2D9-48D2-803D-674F85D25E2E}"/>
            </c:ext>
          </c:extLst>
        </c:ser>
        <c:ser>
          <c:idx val="1"/>
          <c:order val="1"/>
          <c:tx>
            <c:strRef>
              <c:f>'FIG 03.3 A &amp; B'!$N$74</c:f>
              <c:strCache>
                <c:ptCount val="1"/>
                <c:pt idx="0">
                  <c:v>2017</c:v>
                </c:pt>
              </c:strCache>
            </c:strRef>
          </c:tx>
          <c:spPr>
            <a:solidFill>
              <a:schemeClr val="accent2"/>
            </a:solidFill>
            <a:ln>
              <a:noFill/>
            </a:ln>
            <a:effectLst/>
          </c:spPr>
          <c:invertIfNegative val="0"/>
          <c:cat>
            <c:strRef>
              <c:f>'FIG 03.3 A &amp; B'!$L$75:$L$79</c:f>
              <c:strCache>
                <c:ptCount val="5"/>
                <c:pt idx="0">
                  <c:v>Denmark</c:v>
                </c:pt>
                <c:pt idx="1">
                  <c:v>Finland</c:v>
                </c:pt>
                <c:pt idx="2">
                  <c:v>Iceland</c:v>
                </c:pt>
                <c:pt idx="3">
                  <c:v>Norway</c:v>
                </c:pt>
                <c:pt idx="4">
                  <c:v>Sweden</c:v>
                </c:pt>
              </c:strCache>
            </c:strRef>
          </c:cat>
          <c:val>
            <c:numRef>
              <c:f>'FIG 03.3 A &amp; B'!$N$75:$N$79</c:f>
              <c:numCache>
                <c:formatCode>0.0</c:formatCode>
                <c:ptCount val="5"/>
                <c:pt idx="0">
                  <c:v>9.298</c:v>
                </c:pt>
                <c:pt idx="1">
                  <c:v>16.497</c:v>
                </c:pt>
                <c:pt idx="2">
                  <c:v>7.0000000000000001E-3</c:v>
                </c:pt>
                <c:pt idx="3">
                  <c:v>1.8839999999999999</c:v>
                </c:pt>
                <c:pt idx="4">
                  <c:v>7.4219999999999997</c:v>
                </c:pt>
              </c:numCache>
            </c:numRef>
          </c:val>
          <c:extLst>
            <c:ext xmlns:c16="http://schemas.microsoft.com/office/drawing/2014/chart" uri="{C3380CC4-5D6E-409C-BE32-E72D297353CC}">
              <c16:uniqueId val="{00000001-B2D9-48D2-803D-674F85D25E2E}"/>
            </c:ext>
          </c:extLst>
        </c:ser>
        <c:dLbls>
          <c:showLegendKey val="0"/>
          <c:showVal val="0"/>
          <c:showCatName val="0"/>
          <c:showSerName val="0"/>
          <c:showPercent val="0"/>
          <c:showBubbleSize val="0"/>
        </c:dLbls>
        <c:gapWidth val="219"/>
        <c:overlap val="-27"/>
        <c:axId val="1511996399"/>
        <c:axId val="1748982351"/>
      </c:barChart>
      <c:catAx>
        <c:axId val="15119963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748982351"/>
        <c:crosses val="autoZero"/>
        <c:auto val="1"/>
        <c:lblAlgn val="ctr"/>
        <c:lblOffset val="100"/>
        <c:noMultiLvlLbl val="0"/>
      </c:catAx>
      <c:valAx>
        <c:axId val="1748982351"/>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crossAx val="15119963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DK"/>
        </a:p>
      </c:txPr>
    </c:legend>
    <c:plotVisOnly val="1"/>
    <c:dispBlanksAs val="gap"/>
    <c:showDLblsOverMax val="0"/>
  </c:chart>
  <c:spPr>
    <a:solidFill>
      <a:schemeClr val="bg1"/>
    </a:solidFill>
    <a:ln w="9525" cap="flat" cmpd="sng" algn="ctr">
      <a:noFill/>
      <a:round/>
    </a:ln>
    <a:effectLst/>
  </c:spPr>
  <c:txPr>
    <a:bodyPr/>
    <a:lstStyle/>
    <a:p>
      <a:pPr>
        <a:defRPr/>
      </a:pPr>
      <a:endParaRPr lang="en-DK"/>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 Id="rId6" Type="http://schemas.openxmlformats.org/officeDocument/2006/relationships/chart" Target="../charts/chart9.xml"/><Relationship Id="rId5" Type="http://schemas.openxmlformats.org/officeDocument/2006/relationships/chart" Target="../charts/chart8.xml"/><Relationship Id="rId4" Type="http://schemas.openxmlformats.org/officeDocument/2006/relationships/chart" Target="../charts/chart7.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 Id="rId4" Type="http://schemas.openxmlformats.org/officeDocument/2006/relationships/chart" Target="../charts/chart1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7.xml"/><Relationship Id="rId2" Type="http://schemas.openxmlformats.org/officeDocument/2006/relationships/chart" Target="../charts/chart16.xml"/><Relationship Id="rId1" Type="http://schemas.openxmlformats.org/officeDocument/2006/relationships/chart" Target="../charts/chart15.xml"/></Relationships>
</file>

<file path=xl/drawings/drawing1.xml><?xml version="1.0" encoding="utf-8"?>
<xdr:wsDr xmlns:xdr="http://schemas.openxmlformats.org/drawingml/2006/spreadsheetDrawing" xmlns:a="http://schemas.openxmlformats.org/drawingml/2006/main">
  <xdr:twoCellAnchor>
    <xdr:from>
      <xdr:col>2</xdr:col>
      <xdr:colOff>480407</xdr:colOff>
      <xdr:row>19</xdr:row>
      <xdr:rowOff>55328</xdr:rowOff>
    </xdr:from>
    <xdr:to>
      <xdr:col>14</xdr:col>
      <xdr:colOff>583342</xdr:colOff>
      <xdr:row>35</xdr:row>
      <xdr:rowOff>180694</xdr:rowOff>
    </xdr:to>
    <xdr:graphicFrame macro="">
      <xdr:nvGraphicFramePr>
        <xdr:cNvPr id="2" name="Chart 1">
          <a:extLst>
            <a:ext uri="{FF2B5EF4-FFF2-40B4-BE49-F238E27FC236}">
              <a16:creationId xmlns:a16="http://schemas.microsoft.com/office/drawing/2014/main" id="{B47D318A-C418-4B07-B72A-AA030965622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560295</xdr:colOff>
      <xdr:row>58</xdr:row>
      <xdr:rowOff>100855</xdr:rowOff>
    </xdr:from>
    <xdr:to>
      <xdr:col>14</xdr:col>
      <xdr:colOff>663230</xdr:colOff>
      <xdr:row>75</xdr:row>
      <xdr:rowOff>147779</xdr:rowOff>
    </xdr:to>
    <xdr:graphicFrame macro="">
      <xdr:nvGraphicFramePr>
        <xdr:cNvPr id="10" name="Chart 9">
          <a:extLst>
            <a:ext uri="{FF2B5EF4-FFF2-40B4-BE49-F238E27FC236}">
              <a16:creationId xmlns:a16="http://schemas.microsoft.com/office/drawing/2014/main" id="{FB3933B5-63C5-4FDC-869B-C9E9DF4738E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476250</xdr:colOff>
      <xdr:row>9</xdr:row>
      <xdr:rowOff>342900</xdr:rowOff>
    </xdr:from>
    <xdr:to>
      <xdr:col>11</xdr:col>
      <xdr:colOff>286450</xdr:colOff>
      <xdr:row>16</xdr:row>
      <xdr:rowOff>142175</xdr:rowOff>
    </xdr:to>
    <xdr:graphicFrame macro="">
      <xdr:nvGraphicFramePr>
        <xdr:cNvPr id="4" name="Chart 3">
          <a:extLst>
            <a:ext uri="{FF2B5EF4-FFF2-40B4-BE49-F238E27FC236}">
              <a16:creationId xmlns:a16="http://schemas.microsoft.com/office/drawing/2014/main" id="{AB1F8277-E432-4F0B-9078-F9C4839CEB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155864</xdr:colOff>
      <xdr:row>76</xdr:row>
      <xdr:rowOff>152400</xdr:rowOff>
    </xdr:from>
    <xdr:to>
      <xdr:col>7</xdr:col>
      <xdr:colOff>675410</xdr:colOff>
      <xdr:row>91</xdr:row>
      <xdr:rowOff>38100</xdr:rowOff>
    </xdr:to>
    <xdr:graphicFrame macro="">
      <xdr:nvGraphicFramePr>
        <xdr:cNvPr id="18" name="Diagram 12">
          <a:extLst>
            <a:ext uri="{FF2B5EF4-FFF2-40B4-BE49-F238E27FC236}">
              <a16:creationId xmlns:a16="http://schemas.microsoft.com/office/drawing/2014/main" id="{2CA48BDE-E48C-4495-BC04-5DCD6ED8550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61686</xdr:colOff>
      <xdr:row>22</xdr:row>
      <xdr:rowOff>50346</xdr:rowOff>
    </xdr:from>
    <xdr:to>
      <xdr:col>13</xdr:col>
      <xdr:colOff>225992</xdr:colOff>
      <xdr:row>37</xdr:row>
      <xdr:rowOff>28915</xdr:rowOff>
    </xdr:to>
    <xdr:graphicFrame macro="">
      <xdr:nvGraphicFramePr>
        <xdr:cNvPr id="7" name="Chart 1">
          <a:extLst>
            <a:ext uri="{FF2B5EF4-FFF2-40B4-BE49-F238E27FC236}">
              <a16:creationId xmlns:a16="http://schemas.microsoft.com/office/drawing/2014/main" id="{708D7774-CDC8-4FB4-9887-9C2B97B7E32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22</xdr:col>
      <xdr:colOff>0</xdr:colOff>
      <xdr:row>22</xdr:row>
      <xdr:rowOff>0</xdr:rowOff>
    </xdr:from>
    <xdr:to>
      <xdr:col>35</xdr:col>
      <xdr:colOff>52247</xdr:colOff>
      <xdr:row>36</xdr:row>
      <xdr:rowOff>169069</xdr:rowOff>
    </xdr:to>
    <xdr:graphicFrame macro="">
      <xdr:nvGraphicFramePr>
        <xdr:cNvPr id="8" name="Chart 2">
          <a:extLst>
            <a:ext uri="{FF2B5EF4-FFF2-40B4-BE49-F238E27FC236}">
              <a16:creationId xmlns:a16="http://schemas.microsoft.com/office/drawing/2014/main" id="{ED639C1C-8F44-4FC0-929E-90957F11C7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61686</xdr:colOff>
      <xdr:row>22</xdr:row>
      <xdr:rowOff>50346</xdr:rowOff>
    </xdr:from>
    <xdr:to>
      <xdr:col>13</xdr:col>
      <xdr:colOff>225992</xdr:colOff>
      <xdr:row>37</xdr:row>
      <xdr:rowOff>28915</xdr:rowOff>
    </xdr:to>
    <xdr:graphicFrame macro="">
      <xdr:nvGraphicFramePr>
        <xdr:cNvPr id="9" name="Chart 1">
          <a:extLst>
            <a:ext uri="{FF2B5EF4-FFF2-40B4-BE49-F238E27FC236}">
              <a16:creationId xmlns:a16="http://schemas.microsoft.com/office/drawing/2014/main" id="{C21FE6CD-0BAA-4A22-AF9F-EB373E1628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0</xdr:colOff>
      <xdr:row>22</xdr:row>
      <xdr:rowOff>0</xdr:rowOff>
    </xdr:from>
    <xdr:to>
      <xdr:col>35</xdr:col>
      <xdr:colOff>52247</xdr:colOff>
      <xdr:row>36</xdr:row>
      <xdr:rowOff>169069</xdr:rowOff>
    </xdr:to>
    <xdr:graphicFrame macro="">
      <xdr:nvGraphicFramePr>
        <xdr:cNvPr id="10" name="Chart 2">
          <a:extLst>
            <a:ext uri="{FF2B5EF4-FFF2-40B4-BE49-F238E27FC236}">
              <a16:creationId xmlns:a16="http://schemas.microsoft.com/office/drawing/2014/main" id="{25F06F24-0BF7-465C-AA12-0D4050ED7F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25975</xdr:colOff>
      <xdr:row>82</xdr:row>
      <xdr:rowOff>31173</xdr:rowOff>
    </xdr:from>
    <xdr:to>
      <xdr:col>16</xdr:col>
      <xdr:colOff>242453</xdr:colOff>
      <xdr:row>97</xdr:row>
      <xdr:rowOff>69273</xdr:rowOff>
    </xdr:to>
    <xdr:graphicFrame macro="">
      <xdr:nvGraphicFramePr>
        <xdr:cNvPr id="3" name="Chart 2">
          <a:extLst>
            <a:ext uri="{FF2B5EF4-FFF2-40B4-BE49-F238E27FC236}">
              <a16:creationId xmlns:a16="http://schemas.microsoft.com/office/drawing/2014/main" id="{B6072C76-B2AD-4F4D-AEE9-75F6C7545BF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9</xdr:col>
      <xdr:colOff>21771</xdr:colOff>
      <xdr:row>6</xdr:row>
      <xdr:rowOff>75519</xdr:rowOff>
    </xdr:from>
    <xdr:to>
      <xdr:col>17</xdr:col>
      <xdr:colOff>125185</xdr:colOff>
      <xdr:row>15</xdr:row>
      <xdr:rowOff>51707</xdr:rowOff>
    </xdr:to>
    <xdr:graphicFrame macro="">
      <xdr:nvGraphicFramePr>
        <xdr:cNvPr id="4" name="Diagram 3">
          <a:extLst>
            <a:ext uri="{FF2B5EF4-FFF2-40B4-BE49-F238E27FC236}">
              <a16:creationId xmlns:a16="http://schemas.microsoft.com/office/drawing/2014/main" id="{9513C283-F93E-47AB-A36F-8E74D9ED8FD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32</xdr:col>
      <xdr:colOff>88900</xdr:colOff>
      <xdr:row>24</xdr:row>
      <xdr:rowOff>142875</xdr:rowOff>
    </xdr:from>
    <xdr:to>
      <xdr:col>44</xdr:col>
      <xdr:colOff>229054</xdr:colOff>
      <xdr:row>39</xdr:row>
      <xdr:rowOff>119743</xdr:rowOff>
    </xdr:to>
    <xdr:graphicFrame macro="">
      <xdr:nvGraphicFramePr>
        <xdr:cNvPr id="5" name="Chart 1">
          <a:extLst>
            <a:ext uri="{FF2B5EF4-FFF2-40B4-BE49-F238E27FC236}">
              <a16:creationId xmlns:a16="http://schemas.microsoft.com/office/drawing/2014/main" id="{2979B291-E9B2-464B-B5E8-200B527661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45</xdr:col>
      <xdr:colOff>654844</xdr:colOff>
      <xdr:row>22</xdr:row>
      <xdr:rowOff>134540</xdr:rowOff>
    </xdr:from>
    <xdr:to>
      <xdr:col>56</xdr:col>
      <xdr:colOff>0</xdr:colOff>
      <xdr:row>37</xdr:row>
      <xdr:rowOff>8334</xdr:rowOff>
    </xdr:to>
    <xdr:graphicFrame macro="">
      <xdr:nvGraphicFramePr>
        <xdr:cNvPr id="6" name="Diagram 5">
          <a:extLst>
            <a:ext uri="{FF2B5EF4-FFF2-40B4-BE49-F238E27FC236}">
              <a16:creationId xmlns:a16="http://schemas.microsoft.com/office/drawing/2014/main" id="{C96036F5-700B-4AA2-A409-77776BE349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17</xdr:col>
      <xdr:colOff>166008</xdr:colOff>
      <xdr:row>8</xdr:row>
      <xdr:rowOff>24492</xdr:rowOff>
    </xdr:from>
    <xdr:to>
      <xdr:col>19</xdr:col>
      <xdr:colOff>465365</xdr:colOff>
      <xdr:row>11</xdr:row>
      <xdr:rowOff>266700</xdr:rowOff>
    </xdr:to>
    <xdr:sp macro="" textlink="">
      <xdr:nvSpPr>
        <xdr:cNvPr id="2" name="TextBox 1">
          <a:extLst>
            <a:ext uri="{FF2B5EF4-FFF2-40B4-BE49-F238E27FC236}">
              <a16:creationId xmlns:a16="http://schemas.microsoft.com/office/drawing/2014/main" id="{32022C6E-5E0B-4A7E-8E5A-2A58802CC785}"/>
            </a:ext>
          </a:extLst>
        </xdr:cNvPr>
        <xdr:cNvSpPr txBox="1"/>
      </xdr:nvSpPr>
      <xdr:spPr>
        <a:xfrm>
          <a:off x="10575472" y="1820635"/>
          <a:ext cx="1932214" cy="963386"/>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The update</a:t>
          </a:r>
          <a:r>
            <a:rPr lang="en-US" sz="1100" b="1" baseline="0"/>
            <a:t> of the technology catalogue follows a simpler data collection process. Source: Eurostat</a:t>
          </a:r>
          <a:endParaRPr lang="en-DK" sz="1100" b="1"/>
        </a:p>
      </xdr:txBody>
    </xdr:sp>
    <xdr:clientData/>
  </xdr:twoCellAnchor>
  <xdr:twoCellAnchor>
    <xdr:from>
      <xdr:col>20</xdr:col>
      <xdr:colOff>34017</xdr:colOff>
      <xdr:row>11</xdr:row>
      <xdr:rowOff>220436</xdr:rowOff>
    </xdr:from>
    <xdr:to>
      <xdr:col>27</xdr:col>
      <xdr:colOff>462642</xdr:colOff>
      <xdr:row>25</xdr:row>
      <xdr:rowOff>40821</xdr:rowOff>
    </xdr:to>
    <xdr:graphicFrame macro="">
      <xdr:nvGraphicFramePr>
        <xdr:cNvPr id="9" name="Chart 8">
          <a:extLst>
            <a:ext uri="{FF2B5EF4-FFF2-40B4-BE49-F238E27FC236}">
              <a16:creationId xmlns:a16="http://schemas.microsoft.com/office/drawing/2014/main" id="{B8182EED-BD55-4AD5-8AC7-9892DA896EA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971550</xdr:colOff>
      <xdr:row>26</xdr:row>
      <xdr:rowOff>152400</xdr:rowOff>
    </xdr:from>
    <xdr:to>
      <xdr:col>11</xdr:col>
      <xdr:colOff>457200</xdr:colOff>
      <xdr:row>45</xdr:row>
      <xdr:rowOff>0</xdr:rowOff>
    </xdr:to>
    <xdr:graphicFrame macro="">
      <xdr:nvGraphicFramePr>
        <xdr:cNvPr id="3" name="Chart 2">
          <a:extLst>
            <a:ext uri="{FF2B5EF4-FFF2-40B4-BE49-F238E27FC236}">
              <a16:creationId xmlns:a16="http://schemas.microsoft.com/office/drawing/2014/main" id="{C543B853-06FC-4AE9-A9B1-F48FB6AFE9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796636</xdr:colOff>
      <xdr:row>39</xdr:row>
      <xdr:rowOff>83127</xdr:rowOff>
    </xdr:from>
    <xdr:to>
      <xdr:col>7</xdr:col>
      <xdr:colOff>623455</xdr:colOff>
      <xdr:row>53</xdr:row>
      <xdr:rowOff>159327</xdr:rowOff>
    </xdr:to>
    <xdr:graphicFrame macro="">
      <xdr:nvGraphicFramePr>
        <xdr:cNvPr id="2" name="Chart 1">
          <a:extLst>
            <a:ext uri="{FF2B5EF4-FFF2-40B4-BE49-F238E27FC236}">
              <a16:creationId xmlns:a16="http://schemas.microsoft.com/office/drawing/2014/main" id="{B31FBC74-BD1A-4661-B1FC-EEF50AEA4B0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60614</xdr:colOff>
      <xdr:row>39</xdr:row>
      <xdr:rowOff>169717</xdr:rowOff>
    </xdr:from>
    <xdr:to>
      <xdr:col>15</xdr:col>
      <xdr:colOff>545523</xdr:colOff>
      <xdr:row>54</xdr:row>
      <xdr:rowOff>55417</xdr:rowOff>
    </xdr:to>
    <xdr:graphicFrame macro="">
      <xdr:nvGraphicFramePr>
        <xdr:cNvPr id="5" name="Chart 4">
          <a:extLst>
            <a:ext uri="{FF2B5EF4-FFF2-40B4-BE49-F238E27FC236}">
              <a16:creationId xmlns:a16="http://schemas.microsoft.com/office/drawing/2014/main" id="{6F84D4D5-D772-4971-A48D-99B0ABF865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259773</xdr:colOff>
      <xdr:row>39</xdr:row>
      <xdr:rowOff>152398</xdr:rowOff>
    </xdr:from>
    <xdr:to>
      <xdr:col>30</xdr:col>
      <xdr:colOff>467592</xdr:colOff>
      <xdr:row>72</xdr:row>
      <xdr:rowOff>173180</xdr:rowOff>
    </xdr:to>
    <xdr:graphicFrame macro="">
      <xdr:nvGraphicFramePr>
        <xdr:cNvPr id="15" name="Diagram 7">
          <a:extLst>
            <a:ext uri="{FF2B5EF4-FFF2-40B4-BE49-F238E27FC236}">
              <a16:creationId xmlns:a16="http://schemas.microsoft.com/office/drawing/2014/main" id="{0C5FE997-01B1-4E2A-9DB1-8803672AF1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b\EAEA\1932%20Nordic%20Clean%20Energy%20Progress%20-%20Dokumenter\2_Statistikker%20mm\02_Transforming%20the%20Power%20Sector\FIGURE%2003_2%20Progress%20indicator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isc\Downloads\FIGURE%2003_2%20Progress%20indicator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isc\EAEA\1932%20Nordic%20Clean%20Energy%20Progress%20-%20Dokumenter\2_Statistikker%20mm\00%202P%20figurer\03_Transforming%20the%20power%20sector_UDKLI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TP2016 Figure 1_9"/>
      <sheetName val="NETP2016 Figure 1_9 NEW"/>
      <sheetName val="CO2 by sector"/>
      <sheetName val="Energy Sector Details"/>
    </sheetNames>
    <sheetDataSet>
      <sheetData sheetId="0">
        <row r="44">
          <cell r="B44" t="str">
            <v>Industry</v>
          </cell>
          <cell r="C44">
            <v>5.3328100000000003</v>
          </cell>
          <cell r="D44">
            <v>3.9384000000000001</v>
          </cell>
          <cell r="E44">
            <v>2.7197868870060975</v>
          </cell>
          <cell r="F44">
            <v>11.717090000000001</v>
          </cell>
          <cell r="G44">
            <v>7.1870700000000003</v>
          </cell>
          <cell r="H44">
            <v>7.6615675901492732</v>
          </cell>
          <cell r="I44">
            <v>0.41192000000000001</v>
          </cell>
          <cell r="J44">
            <v>0.19847000000000001</v>
          </cell>
          <cell r="K44">
            <v>1.298436158370079</v>
          </cell>
          <cell r="L44">
            <v>4.2709099999999998</v>
          </cell>
          <cell r="M44">
            <v>3.8005300000000002</v>
          </cell>
          <cell r="N44">
            <v>8.9979852484791198</v>
          </cell>
          <cell r="O44">
            <v>10.328150000000001</v>
          </cell>
          <cell r="P44">
            <v>7.5815000000000001</v>
          </cell>
          <cell r="Q44">
            <v>7.6325555646802883</v>
          </cell>
        </row>
        <row r="45">
          <cell r="B45" t="str">
            <v>Transport</v>
          </cell>
          <cell r="C45">
            <v>14.468780000000001</v>
          </cell>
          <cell r="D45">
            <v>12.9869</v>
          </cell>
          <cell r="E45">
            <v>11.246837751016407</v>
          </cell>
          <cell r="F45">
            <v>13.433109999999999</v>
          </cell>
          <cell r="G45">
            <v>12.61219</v>
          </cell>
          <cell r="H45">
            <v>10.71828134171407</v>
          </cell>
          <cell r="I45">
            <v>1.0186500000000001</v>
          </cell>
          <cell r="J45">
            <v>0.97380999999999995</v>
          </cell>
          <cell r="K45">
            <v>0.98860301727253863</v>
          </cell>
          <cell r="L45">
            <v>13.563230000000001</v>
          </cell>
          <cell r="M45">
            <v>12.859970000000001</v>
          </cell>
          <cell r="N45">
            <v>12.487337226584973</v>
          </cell>
          <cell r="O45">
            <v>21.174040000000002</v>
          </cell>
          <cell r="P45">
            <v>16.890930000000001</v>
          </cell>
          <cell r="Q45">
            <v>22.559682768713099</v>
          </cell>
        </row>
        <row r="46">
          <cell r="B46" t="str">
            <v>Buildings</v>
          </cell>
          <cell r="C46">
            <v>4.3759400000000008</v>
          </cell>
          <cell r="D46">
            <v>3.0649700000000002</v>
          </cell>
          <cell r="E46">
            <v>0.59901793368725331</v>
          </cell>
          <cell r="F46">
            <v>3.5503999999999998</v>
          </cell>
          <cell r="G46">
            <v>2.5516199999999998</v>
          </cell>
          <cell r="H46">
            <v>0.92783992744848964</v>
          </cell>
          <cell r="I46">
            <v>1.485E-2</v>
          </cell>
          <cell r="J46">
            <v>7.7400000000000004E-3</v>
          </cell>
          <cell r="K46">
            <v>0</v>
          </cell>
          <cell r="L46">
            <v>2.2735700000000003</v>
          </cell>
          <cell r="M46">
            <v>1.8749099999999999</v>
          </cell>
          <cell r="N46">
            <v>0.298135478651888</v>
          </cell>
          <cell r="O46">
            <v>3.07483</v>
          </cell>
          <cell r="P46">
            <v>0.12634425974256863</v>
          </cell>
          <cell r="Q46">
            <v>1.77176</v>
          </cell>
        </row>
        <row r="47">
          <cell r="B47" t="str">
            <v>Other</v>
          </cell>
          <cell r="C47"/>
          <cell r="D47"/>
          <cell r="E47">
            <v>1.4955910064024918</v>
          </cell>
          <cell r="F47"/>
          <cell r="G47"/>
          <cell r="H47">
            <v>1.2210705542281945</v>
          </cell>
          <cell r="I47"/>
          <cell r="J47"/>
          <cell r="K47">
            <v>0.6998923483275401</v>
          </cell>
          <cell r="L47"/>
          <cell r="M47"/>
          <cell r="N47">
            <v>1.9462778503847156</v>
          </cell>
          <cell r="O47"/>
          <cell r="P47"/>
          <cell r="Q47">
            <v>0.33508911732059687</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TP2016 Figure 1_9"/>
      <sheetName val="NETP2016 Figure 1_9 NEW"/>
      <sheetName val="CO2 by sector"/>
      <sheetName val="Energy Sector Details"/>
    </sheetNames>
    <sheetDataSet>
      <sheetData sheetId="0">
        <row r="41">
          <cell r="C41" t="str">
            <v>Denmark</v>
          </cell>
          <cell r="D41"/>
          <cell r="E41"/>
          <cell r="F41" t="str">
            <v>Finland</v>
          </cell>
          <cell r="G41"/>
          <cell r="H41"/>
          <cell r="I41" t="str">
            <v>Iceland</v>
          </cell>
          <cell r="J41"/>
          <cell r="K41"/>
          <cell r="L41" t="str">
            <v>Norway</v>
          </cell>
          <cell r="M41"/>
          <cell r="O41" t="str">
            <v>Sweden</v>
          </cell>
          <cell r="P41"/>
          <cell r="Q41"/>
          <cell r="X41" t="str">
            <v>Nordic</v>
          </cell>
          <cell r="Y41"/>
          <cell r="Z41"/>
        </row>
        <row r="42">
          <cell r="C42">
            <v>2007</v>
          </cell>
          <cell r="D42">
            <v>2016</v>
          </cell>
          <cell r="E42">
            <v>2030</v>
          </cell>
          <cell r="F42">
            <v>2007</v>
          </cell>
          <cell r="G42">
            <v>2016</v>
          </cell>
          <cell r="H42">
            <v>2030</v>
          </cell>
          <cell r="I42">
            <v>2007</v>
          </cell>
          <cell r="J42">
            <v>2016</v>
          </cell>
          <cell r="K42">
            <v>2030</v>
          </cell>
          <cell r="L42">
            <v>2007</v>
          </cell>
          <cell r="M42">
            <v>2016</v>
          </cell>
          <cell r="N42">
            <v>2030</v>
          </cell>
          <cell r="O42">
            <v>2007</v>
          </cell>
          <cell r="P42">
            <v>2016</v>
          </cell>
          <cell r="Q42">
            <v>2030</v>
          </cell>
          <cell r="X42">
            <v>2007</v>
          </cell>
          <cell r="Y42">
            <v>2016</v>
          </cell>
          <cell r="Z42">
            <v>2030</v>
          </cell>
        </row>
        <row r="43">
          <cell r="B43" t="str">
            <v>Power &amp; heat generation</v>
          </cell>
          <cell r="C43">
            <v>23.713799999999999</v>
          </cell>
          <cell r="D43">
            <v>11.842840000000001</v>
          </cell>
          <cell r="E43">
            <v>3.7476849493069193</v>
          </cell>
          <cell r="F43">
            <v>27.869250000000001</v>
          </cell>
          <cell r="G43">
            <v>17.10219</v>
          </cell>
          <cell r="H43">
            <v>11.579710186875216</v>
          </cell>
          <cell r="I43">
            <v>3.3550000000000003E-2</v>
          </cell>
          <cell r="J43">
            <v>2.2100000000000002E-3</v>
          </cell>
          <cell r="K43">
            <v>3.8501064000550905E-3</v>
          </cell>
          <cell r="L43">
            <v>0.95755000000000001</v>
          </cell>
          <cell r="M43">
            <v>1.70085</v>
          </cell>
          <cell r="N43">
            <v>1.5769838199558357</v>
          </cell>
          <cell r="O43">
            <v>8.11313</v>
          </cell>
          <cell r="P43">
            <v>6.7821499999999997</v>
          </cell>
          <cell r="Q43">
            <v>2.2784016471426378</v>
          </cell>
          <cell r="X43">
            <v>60.687279999999994</v>
          </cell>
          <cell r="Y43">
            <v>37.430240000000005</v>
          </cell>
          <cell r="Z43">
            <v>19.186630709680664</v>
          </cell>
        </row>
        <row r="44">
          <cell r="B44" t="str">
            <v>Industry</v>
          </cell>
          <cell r="C44">
            <v>5.3328100000000003</v>
          </cell>
          <cell r="D44">
            <v>3.9384000000000001</v>
          </cell>
          <cell r="E44">
            <v>2.7197868870060975</v>
          </cell>
          <cell r="F44">
            <v>11.717090000000001</v>
          </cell>
          <cell r="G44">
            <v>7.1870700000000003</v>
          </cell>
          <cell r="H44">
            <v>7.6615675901492732</v>
          </cell>
          <cell r="I44">
            <v>0.41192000000000001</v>
          </cell>
          <cell r="J44">
            <v>0.19847000000000001</v>
          </cell>
          <cell r="K44">
            <v>1.298436158370079</v>
          </cell>
          <cell r="L44">
            <v>4.2709099999999998</v>
          </cell>
          <cell r="M44">
            <v>3.8005300000000002</v>
          </cell>
          <cell r="N44">
            <v>8.9979852484791198</v>
          </cell>
          <cell r="O44">
            <v>10.328150000000001</v>
          </cell>
          <cell r="P44">
            <v>7.5815000000000001</v>
          </cell>
          <cell r="Q44">
            <v>7.6325555646802883</v>
          </cell>
          <cell r="X44">
            <v>32.060879999999997</v>
          </cell>
          <cell r="Y44">
            <v>22.705970000000001</v>
          </cell>
          <cell r="Z44">
            <v>28.310331448684856</v>
          </cell>
        </row>
        <row r="45">
          <cell r="B45" t="str">
            <v>Transport</v>
          </cell>
          <cell r="C45">
            <v>14.468780000000001</v>
          </cell>
          <cell r="D45">
            <v>12.9869</v>
          </cell>
          <cell r="E45">
            <v>11.246837751016407</v>
          </cell>
          <cell r="F45">
            <v>13.433109999999999</v>
          </cell>
          <cell r="G45">
            <v>12.61219</v>
          </cell>
          <cell r="H45">
            <v>10.71828134171407</v>
          </cell>
          <cell r="I45">
            <v>1.0186500000000001</v>
          </cell>
          <cell r="J45">
            <v>0.97380999999999995</v>
          </cell>
          <cell r="K45">
            <v>0.98860301727253863</v>
          </cell>
          <cell r="L45">
            <v>13.563230000000001</v>
          </cell>
          <cell r="M45">
            <v>12.859970000000001</v>
          </cell>
          <cell r="N45">
            <v>12.487337226584973</v>
          </cell>
          <cell r="O45">
            <v>21.174040000000002</v>
          </cell>
          <cell r="P45">
            <v>16.890930000000001</v>
          </cell>
          <cell r="Q45">
            <v>22.559682768713099</v>
          </cell>
          <cell r="X45">
            <v>63.657810000000012</v>
          </cell>
          <cell r="Y45">
            <v>56.323800000000006</v>
          </cell>
          <cell r="Z45">
            <v>58.000742105301086</v>
          </cell>
        </row>
        <row r="46">
          <cell r="B46" t="str">
            <v>Buildings</v>
          </cell>
          <cell r="C46">
            <v>4.3759400000000008</v>
          </cell>
          <cell r="D46">
            <v>3.0649700000000002</v>
          </cell>
          <cell r="E46">
            <v>0.59901793368725331</v>
          </cell>
          <cell r="F46">
            <v>3.5503999999999998</v>
          </cell>
          <cell r="G46">
            <v>2.5516199999999998</v>
          </cell>
          <cell r="H46">
            <v>0.92783992744848964</v>
          </cell>
          <cell r="I46">
            <v>1.485E-2</v>
          </cell>
          <cell r="J46">
            <v>7.7400000000000004E-3</v>
          </cell>
          <cell r="K46">
            <v>0</v>
          </cell>
          <cell r="L46">
            <v>2.2735700000000003</v>
          </cell>
          <cell r="M46">
            <v>1.8749099999999999</v>
          </cell>
          <cell r="N46">
            <v>0.298135478651888</v>
          </cell>
          <cell r="O46">
            <v>3.07483</v>
          </cell>
          <cell r="P46">
            <v>0.12634425974256863</v>
          </cell>
          <cell r="Q46">
            <v>1.77176</v>
          </cell>
          <cell r="X46">
            <v>13.289590000000002</v>
          </cell>
          <cell r="Y46">
            <v>7.6255842597425687</v>
          </cell>
          <cell r="Z46">
            <v>3.5967533397876306</v>
          </cell>
        </row>
        <row r="47">
          <cell r="B47" t="str">
            <v>Other</v>
          </cell>
          <cell r="C47"/>
          <cell r="D47"/>
          <cell r="E47">
            <v>1.4955910064024918</v>
          </cell>
          <cell r="F47"/>
          <cell r="G47"/>
          <cell r="H47">
            <v>1.2210705542281945</v>
          </cell>
          <cell r="I47"/>
          <cell r="J47"/>
          <cell r="K47">
            <v>0.6998923483275401</v>
          </cell>
          <cell r="L47"/>
          <cell r="M47"/>
          <cell r="N47">
            <v>1.9462778503847156</v>
          </cell>
          <cell r="O47"/>
          <cell r="P47"/>
          <cell r="Q47">
            <v>0.33508911732059687</v>
          </cell>
        </row>
      </sheetData>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IEA"/>
      <sheetName val="NETP2016 Figure 1_12"/>
    </sheetNames>
    <sheetDataSet>
      <sheetData sheetId="0">
        <row r="9">
          <cell r="H9" t="str">
            <v>Variable RE</v>
          </cell>
          <cell r="I9" t="str">
            <v>Other RE</v>
          </cell>
        </row>
        <row r="10">
          <cell r="F10" t="str">
            <v>DK</v>
          </cell>
          <cell r="H10">
            <v>0.44315575650350569</v>
          </cell>
          <cell r="I10">
            <v>0.13344472839263483</v>
          </cell>
        </row>
        <row r="11">
          <cell r="F11" t="str">
            <v>FI</v>
          </cell>
          <cell r="H11">
            <v>4.5045702771369329E-2</v>
          </cell>
          <cell r="I11">
            <v>0.3913646584703443</v>
          </cell>
        </row>
        <row r="12">
          <cell r="F12" t="str">
            <v>IS</v>
          </cell>
          <cell r="H12">
            <v>4.8517520215633422E-4</v>
          </cell>
          <cell r="I12">
            <v>0.99935309973045827</v>
          </cell>
        </row>
        <row r="13">
          <cell r="F13" t="str">
            <v>NO</v>
          </cell>
          <cell r="H13">
            <v>1.4169674485880549E-2</v>
          </cell>
          <cell r="I13">
            <v>0.96459590311585519</v>
          </cell>
        </row>
        <row r="14">
          <cell r="F14" t="str">
            <v>SE</v>
          </cell>
          <cell r="H14">
            <v>0.10013460675597718</v>
          </cell>
          <cell r="I14">
            <v>0.46114351644125379</v>
          </cell>
        </row>
      </sheetData>
      <sheetData sheetId="1">
        <row r="15">
          <cell r="C15" t="str">
            <v>TWh</v>
          </cell>
        </row>
        <row r="42">
          <cell r="C42" t="str">
            <v>Coal</v>
          </cell>
          <cell r="D42" t="str">
            <v>Nuclear</v>
          </cell>
          <cell r="E42" t="str">
            <v>Solar</v>
          </cell>
          <cell r="F42" t="str">
            <v>Oil</v>
          </cell>
          <cell r="G42" t="str">
            <v>Geothermal</v>
          </cell>
          <cell r="H42" t="str">
            <v>Hydro</v>
          </cell>
          <cell r="I42" t="str">
            <v>Natural Gas</v>
          </cell>
          <cell r="J42" t="str">
            <v>Wind</v>
          </cell>
          <cell r="K42" t="str">
            <v>Biomass and waste</v>
          </cell>
          <cell r="O42" t="str">
            <v>Hydro</v>
          </cell>
          <cell r="P42" t="str">
            <v>Biomass and waste</v>
          </cell>
          <cell r="Q42" t="str">
            <v>Geothermal</v>
          </cell>
          <cell r="R42" t="str">
            <v>Wind</v>
          </cell>
          <cell r="S42" t="str">
            <v>Solar</v>
          </cell>
          <cell r="T42" t="str">
            <v>Nuclear</v>
          </cell>
          <cell r="U42" t="str">
            <v>Natural Gas</v>
          </cell>
          <cell r="V42" t="str">
            <v>Oil</v>
          </cell>
          <cell r="W42" t="str">
            <v>Coal</v>
          </cell>
        </row>
        <row r="43">
          <cell r="B43" t="str">
            <v>Denmark</v>
          </cell>
          <cell r="C43">
            <v>8.8650000000000002</v>
          </cell>
          <cell r="D43">
            <v>0</v>
          </cell>
          <cell r="E43">
            <v>0.74399999999999999</v>
          </cell>
          <cell r="F43">
            <v>0.39800000000000002</v>
          </cell>
          <cell r="G43">
            <v>0</v>
          </cell>
          <cell r="H43">
            <v>1.9E-2</v>
          </cell>
          <cell r="I43">
            <v>0.623</v>
          </cell>
          <cell r="J43">
            <v>12.782</v>
          </cell>
          <cell r="K43">
            <v>5.6230000000000002</v>
          </cell>
          <cell r="N43" t="str">
            <v>Nordic</v>
          </cell>
          <cell r="O43">
            <v>0.55864158715620271</v>
          </cell>
          <cell r="P43">
            <v>7.3769733267209717E-2</v>
          </cell>
          <cell r="Q43">
            <v>1.2025636340770656E-2</v>
          </cell>
          <cell r="R43">
            <v>7.9381538702474649E-2</v>
          </cell>
          <cell r="S43">
            <v>2.145062204431072E-3</v>
          </cell>
          <cell r="T43">
            <v>0.20478700054338411</v>
          </cell>
          <cell r="U43">
            <v>1.7995743095581027E-2</v>
          </cell>
          <cell r="V43">
            <v>2.4416692570349259E-3</v>
          </cell>
          <cell r="W43">
            <v>4.881202943291104E-2</v>
          </cell>
        </row>
        <row r="44">
          <cell r="B44" t="str">
            <v>Finland</v>
          </cell>
          <cell r="C44">
            <v>10.509</v>
          </cell>
          <cell r="D44">
            <v>23.202999999999999</v>
          </cell>
          <cell r="E44">
            <v>1.7000000000000001E-2</v>
          </cell>
          <cell r="F44">
            <v>0.2</v>
          </cell>
          <cell r="G44">
            <v>0</v>
          </cell>
          <cell r="H44">
            <v>15.798999999999999</v>
          </cell>
          <cell r="I44">
            <v>3.738</v>
          </cell>
          <cell r="J44">
            <v>3.0680000000000001</v>
          </cell>
          <cell r="K44">
            <v>11.952</v>
          </cell>
          <cell r="N44" t="str">
            <v>Denmark</v>
          </cell>
          <cell r="O44">
            <v>6.5395470503200933E-4</v>
          </cell>
          <cell r="P44">
            <v>0.19353617402078888</v>
          </cell>
          <cell r="Q44">
            <v>0</v>
          </cell>
          <cell r="R44">
            <v>0.4399394231431128</v>
          </cell>
          <cell r="S44">
            <v>2.5607489502306048E-2</v>
          </cell>
          <cell r="T44">
            <v>0</v>
          </cell>
          <cell r="U44">
            <v>2.1442830591312727E-2</v>
          </cell>
          <cell r="V44">
            <v>1.3698630136986301E-2</v>
          </cell>
          <cell r="W44">
            <v>0.30512149790046117</v>
          </cell>
        </row>
        <row r="45">
          <cell r="B45" t="str">
            <v>Iceland</v>
          </cell>
          <cell r="C45">
            <v>0</v>
          </cell>
          <cell r="D45">
            <v>0</v>
          </cell>
          <cell r="E45">
            <v>0</v>
          </cell>
          <cell r="F45">
            <v>3.0000000000000001E-3</v>
          </cell>
          <cell r="G45">
            <v>5.0680000000000005</v>
          </cell>
          <cell r="H45">
            <v>13.47</v>
          </cell>
          <cell r="I45">
            <v>0</v>
          </cell>
          <cell r="J45">
            <v>9.0000000000000011E-3</v>
          </cell>
          <cell r="K45">
            <v>0</v>
          </cell>
          <cell r="N45" t="str">
            <v>Finland</v>
          </cell>
          <cell r="O45">
            <v>0.23068948398212771</v>
          </cell>
          <cell r="P45">
            <v>0.17451741961860817</v>
          </cell>
          <cell r="Q45">
            <v>0</v>
          </cell>
          <cell r="R45">
            <v>4.4797476856583827E-2</v>
          </cell>
          <cell r="S45">
            <v>2.4822591478550362E-4</v>
          </cell>
          <cell r="T45">
            <v>0.33879917063341408</v>
          </cell>
          <cell r="U45">
            <v>5.4580498204012493E-2</v>
          </cell>
          <cell r="V45">
            <v>2.9203048798294544E-3</v>
          </cell>
          <cell r="W45">
            <v>0.15344741991063868</v>
          </cell>
        </row>
        <row r="46">
          <cell r="B46" t="str">
            <v>Norway</v>
          </cell>
          <cell r="C46">
            <v>0.14599999999999999</v>
          </cell>
          <cell r="D46">
            <v>0</v>
          </cell>
          <cell r="E46">
            <v>0</v>
          </cell>
          <cell r="F46">
            <v>0.03</v>
          </cell>
          <cell r="G46">
            <v>0</v>
          </cell>
          <cell r="H46">
            <v>144.005</v>
          </cell>
          <cell r="I46">
            <v>2.6</v>
          </cell>
          <cell r="J46">
            <v>2.1160000000000001</v>
          </cell>
          <cell r="K46">
            <v>0.436</v>
          </cell>
          <cell r="N46" t="str">
            <v>Iceland</v>
          </cell>
          <cell r="O46">
            <v>0.72614555256064695</v>
          </cell>
          <cell r="P46">
            <v>0</v>
          </cell>
          <cell r="Q46">
            <v>0.27320754716981133</v>
          </cell>
          <cell r="R46">
            <v>4.8517520215633428E-4</v>
          </cell>
          <cell r="S46">
            <v>0</v>
          </cell>
          <cell r="T46">
            <v>0</v>
          </cell>
          <cell r="U46">
            <v>0</v>
          </cell>
          <cell r="V46">
            <v>1.6172506738544473E-4</v>
          </cell>
          <cell r="W46">
            <v>0</v>
          </cell>
        </row>
        <row r="47">
          <cell r="B47" t="str">
            <v>Sweden</v>
          </cell>
          <cell r="C47">
            <v>1.0509999999999999</v>
          </cell>
          <cell r="D47">
            <v>63.100999999999999</v>
          </cell>
          <cell r="E47">
            <v>0.14300000000000002</v>
          </cell>
          <cell r="F47">
            <v>0.39800000000000002</v>
          </cell>
          <cell r="G47">
            <v>0</v>
          </cell>
          <cell r="H47">
            <v>62.137</v>
          </cell>
          <cell r="I47">
            <v>0.623</v>
          </cell>
          <cell r="J47">
            <v>15.479000000000001</v>
          </cell>
          <cell r="K47">
            <v>13.077999999999999</v>
          </cell>
          <cell r="N47" t="str">
            <v>Norway</v>
          </cell>
          <cell r="O47">
            <v>0.96432134893158239</v>
          </cell>
          <cell r="P47">
            <v>2.9196493742173531E-3</v>
          </cell>
          <cell r="Q47">
            <v>0</v>
          </cell>
          <cell r="R47">
            <v>1.4169674485880549E-2</v>
          </cell>
          <cell r="S47">
            <v>0</v>
          </cell>
          <cell r="T47">
            <v>0</v>
          </cell>
          <cell r="U47">
            <v>1.7410753149002565E-2</v>
          </cell>
          <cell r="V47">
            <v>2.008933055654142E-4</v>
          </cell>
          <cell r="W47">
            <v>9.7768075375168247E-4</v>
          </cell>
        </row>
        <row r="48">
          <cell r="N48" t="str">
            <v>Sweden</v>
          </cell>
          <cell r="O48">
            <v>0.3982885712454331</v>
          </cell>
          <cell r="P48">
            <v>8.3827959746170133E-2</v>
          </cell>
          <cell r="Q48">
            <v>0</v>
          </cell>
          <cell r="R48">
            <v>9.9217998846227839E-2</v>
          </cell>
          <cell r="S48">
            <v>9.1660790974937539E-4</v>
          </cell>
          <cell r="T48">
            <v>0.40446766232933795</v>
          </cell>
          <cell r="U48">
            <v>3.9933337606563694E-3</v>
          </cell>
          <cell r="V48">
            <v>2.5511185180437158E-3</v>
          </cell>
          <cell r="W48">
            <v>6.7367476443817714E-3</v>
          </cell>
        </row>
      </sheetData>
    </sheetDataSet>
  </externalBook>
</externalLink>
</file>

<file path=xl/theme/theme1.xml><?xml version="1.0" encoding="utf-8"?>
<a:theme xmlns:a="http://schemas.openxmlformats.org/drawingml/2006/main" name="Office Theme">
  <a:themeElements>
    <a:clrScheme name="Nordisk Råd Design">
      <a:dk1>
        <a:sysClr val="windowText" lastClr="000000"/>
      </a:dk1>
      <a:lt1>
        <a:sysClr val="window" lastClr="FFFFFF"/>
      </a:lt1>
      <a:dk2>
        <a:srgbClr val="C8C9E7"/>
      </a:dk2>
      <a:lt2>
        <a:srgbClr val="385988"/>
      </a:lt2>
      <a:accent1>
        <a:srgbClr val="385988"/>
      </a:accent1>
      <a:accent2>
        <a:srgbClr val="006EB6"/>
      </a:accent2>
      <a:accent3>
        <a:srgbClr val="F42941"/>
      </a:accent3>
      <a:accent4>
        <a:srgbClr val="FDCF41"/>
      </a:accent4>
      <a:accent5>
        <a:srgbClr val="696A6D"/>
      </a:accent5>
      <a:accent6>
        <a:srgbClr val="ADCFF1"/>
      </a:accent6>
      <a:hlink>
        <a:srgbClr val="385988"/>
      </a:hlink>
      <a:folHlink>
        <a:srgbClr val="006EB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ETP2012">
    <a:dk1>
      <a:srgbClr val="000000"/>
    </a:dk1>
    <a:lt1>
      <a:srgbClr val="FFFFFF"/>
    </a:lt1>
    <a:dk2>
      <a:srgbClr val="488652"/>
    </a:dk2>
    <a:lt2>
      <a:srgbClr val="8BC669"/>
    </a:lt2>
    <a:accent1>
      <a:srgbClr val="00B3D2"/>
    </a:accent1>
    <a:accent2>
      <a:srgbClr val="00678E"/>
    </a:accent2>
    <a:accent3>
      <a:srgbClr val="948BB3"/>
    </a:accent3>
    <a:accent4>
      <a:srgbClr val="91547F"/>
    </a:accent4>
    <a:accent5>
      <a:srgbClr val="E5B951"/>
    </a:accent5>
    <a:accent6>
      <a:srgbClr val="D87D45"/>
    </a:accent6>
    <a:hlink>
      <a:srgbClr val="000000"/>
    </a:hlink>
    <a:folHlink>
      <a:srgbClr val="00678E"/>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NETP">
    <a:dk1>
      <a:srgbClr val="000000"/>
    </a:dk1>
    <a:lt1>
      <a:srgbClr val="FFFFFF"/>
    </a:lt1>
    <a:dk2>
      <a:srgbClr val="488652"/>
    </a:dk2>
    <a:lt2>
      <a:srgbClr val="8BC669"/>
    </a:lt2>
    <a:accent1>
      <a:srgbClr val="00B3D2"/>
    </a:accent1>
    <a:accent2>
      <a:srgbClr val="00678E"/>
    </a:accent2>
    <a:accent3>
      <a:srgbClr val="948BB3"/>
    </a:accent3>
    <a:accent4>
      <a:srgbClr val="91547F"/>
    </a:accent4>
    <a:accent5>
      <a:srgbClr val="E5B951"/>
    </a:accent5>
    <a:accent6>
      <a:srgbClr val="D87D45"/>
    </a:accent6>
    <a:hlink>
      <a:srgbClr val="000000"/>
    </a:hlink>
    <a:folHlink>
      <a:srgbClr val="00678E"/>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NETP">
    <a:dk1>
      <a:srgbClr val="000000"/>
    </a:dk1>
    <a:lt1>
      <a:srgbClr val="FFFFFF"/>
    </a:lt1>
    <a:dk2>
      <a:srgbClr val="488652"/>
    </a:dk2>
    <a:lt2>
      <a:srgbClr val="8BC669"/>
    </a:lt2>
    <a:accent1>
      <a:srgbClr val="00B3D2"/>
    </a:accent1>
    <a:accent2>
      <a:srgbClr val="00678E"/>
    </a:accent2>
    <a:accent3>
      <a:srgbClr val="948BB3"/>
    </a:accent3>
    <a:accent4>
      <a:srgbClr val="91547F"/>
    </a:accent4>
    <a:accent5>
      <a:srgbClr val="E5B951"/>
    </a:accent5>
    <a:accent6>
      <a:srgbClr val="D87D45"/>
    </a:accent6>
    <a:hlink>
      <a:srgbClr val="000000"/>
    </a:hlink>
    <a:folHlink>
      <a:srgbClr val="00678E"/>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NETP">
    <a:dk1>
      <a:srgbClr val="000000"/>
    </a:dk1>
    <a:lt1>
      <a:srgbClr val="FFFFFF"/>
    </a:lt1>
    <a:dk2>
      <a:srgbClr val="488652"/>
    </a:dk2>
    <a:lt2>
      <a:srgbClr val="8BC669"/>
    </a:lt2>
    <a:accent1>
      <a:srgbClr val="00B3D2"/>
    </a:accent1>
    <a:accent2>
      <a:srgbClr val="00678E"/>
    </a:accent2>
    <a:accent3>
      <a:srgbClr val="948BB3"/>
    </a:accent3>
    <a:accent4>
      <a:srgbClr val="91547F"/>
    </a:accent4>
    <a:accent5>
      <a:srgbClr val="E5B951"/>
    </a:accent5>
    <a:accent6>
      <a:srgbClr val="D87D45"/>
    </a:accent6>
    <a:hlink>
      <a:srgbClr val="000000"/>
    </a:hlink>
    <a:folHlink>
      <a:srgbClr val="00678E"/>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hyperlink" Target="https://orkustofnun.is/gogn/os-onnur-rit/Orkutolur-2018-enska.pdf" TargetMode="External"/><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21D74-E99C-4627-BCBA-797996B1A89F}">
  <dimension ref="A1:C11"/>
  <sheetViews>
    <sheetView workbookViewId="0">
      <selection activeCell="C18" sqref="C18"/>
    </sheetView>
  </sheetViews>
  <sheetFormatPr defaultRowHeight="15"/>
  <cols>
    <col min="2" max="2" width="31.85546875" bestFit="1" customWidth="1"/>
    <col min="3" max="3" width="88.5703125" customWidth="1"/>
  </cols>
  <sheetData>
    <row r="1" spans="1:3">
      <c r="A1" s="80" t="s">
        <v>65</v>
      </c>
      <c r="B1" s="81"/>
      <c r="C1" s="80"/>
    </row>
    <row r="2" spans="1:3">
      <c r="A2" s="82"/>
      <c r="B2" s="83" t="s">
        <v>60</v>
      </c>
      <c r="C2" s="84"/>
    </row>
    <row r="3" spans="1:3">
      <c r="A3" s="85">
        <v>3</v>
      </c>
      <c r="B3" s="86" t="s">
        <v>61</v>
      </c>
      <c r="C3" s="86"/>
    </row>
    <row r="4" spans="1:3">
      <c r="A4" s="87" t="s">
        <v>62</v>
      </c>
      <c r="B4" s="88" t="s">
        <v>63</v>
      </c>
      <c r="C4" s="89" t="s">
        <v>64</v>
      </c>
    </row>
    <row r="5" spans="1:3">
      <c r="A5" s="90">
        <v>3.1</v>
      </c>
      <c r="B5" s="86" t="s">
        <v>122</v>
      </c>
    </row>
    <row r="6" spans="1:3">
      <c r="A6" s="90">
        <v>3.2</v>
      </c>
      <c r="B6" s="86" t="s">
        <v>59</v>
      </c>
      <c r="C6" s="37" t="s">
        <v>38</v>
      </c>
    </row>
    <row r="7" spans="1:3">
      <c r="A7" s="90" t="s">
        <v>87</v>
      </c>
      <c r="B7" s="86" t="s">
        <v>101</v>
      </c>
      <c r="C7" s="37" t="s">
        <v>102</v>
      </c>
    </row>
    <row r="8" spans="1:3">
      <c r="A8" s="90" t="s">
        <v>88</v>
      </c>
      <c r="B8" s="86" t="s">
        <v>101</v>
      </c>
      <c r="C8" s="37" t="s">
        <v>102</v>
      </c>
    </row>
    <row r="9" spans="1:3">
      <c r="A9" s="90">
        <v>3.4</v>
      </c>
      <c r="B9" s="127" t="s">
        <v>53</v>
      </c>
      <c r="C9" s="37" t="s">
        <v>120</v>
      </c>
    </row>
    <row r="10" spans="1:3">
      <c r="A10" s="90">
        <v>3.5</v>
      </c>
      <c r="B10" s="91" t="s">
        <v>135</v>
      </c>
    </row>
    <row r="11" spans="1:3">
      <c r="A11" s="90">
        <v>3.6</v>
      </c>
      <c r="B11" s="86" t="s">
        <v>53</v>
      </c>
      <c r="C11" t="s">
        <v>66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6BE41-4FAE-4605-BC24-5794F27941DA}">
  <dimension ref="B1:AN199"/>
  <sheetViews>
    <sheetView tabSelected="1" topLeftCell="A40" zoomScale="70" zoomScaleNormal="70" zoomScalePageLayoutView="200" workbookViewId="0">
      <selection activeCell="M83" sqref="M83"/>
    </sheetView>
  </sheetViews>
  <sheetFormatPr defaultColWidth="8.85546875" defaultRowHeight="15"/>
  <cols>
    <col min="1" max="1" width="3.42578125" style="3" customWidth="1"/>
    <col min="2" max="2" width="16.140625" style="3" customWidth="1"/>
    <col min="3" max="10" width="8.85546875" style="3"/>
    <col min="11" max="11" width="10.7109375" style="3" bestFit="1" customWidth="1"/>
    <col min="12" max="13" width="8.85546875" style="3"/>
    <col min="14" max="14" width="8.85546875" style="4"/>
    <col min="15" max="15" width="17" style="3" customWidth="1"/>
    <col min="16" max="16" width="8.85546875" style="3"/>
    <col min="17" max="17" width="15.42578125" style="3" customWidth="1"/>
    <col min="18" max="24" width="8.85546875" style="3"/>
    <col min="25" max="26" width="9.7109375" style="3" bestFit="1" customWidth="1"/>
    <col min="27" max="27" width="9.7109375" style="4" bestFit="1" customWidth="1"/>
    <col min="28" max="28" width="10.7109375" style="3" bestFit="1" customWidth="1"/>
    <col min="29" max="29" width="9.7109375" style="3" bestFit="1" customWidth="1"/>
    <col min="30" max="32" width="9" style="3" bestFit="1" customWidth="1"/>
    <col min="33" max="39" width="8.85546875" style="3"/>
    <col min="40" max="40" width="8.85546875" style="4"/>
    <col min="41" max="16384" width="8.85546875" style="3"/>
  </cols>
  <sheetData>
    <row r="1" spans="2:40" s="2" customFormat="1" ht="35.25" customHeight="1">
      <c r="B1" s="1" t="str">
        <f>C7</f>
        <v>Nordic electricity generation mix in the 4DS and CNS (TWh)</v>
      </c>
      <c r="N1" s="1"/>
      <c r="AA1" s="1"/>
      <c r="AN1" s="1"/>
    </row>
    <row r="2" spans="2:40">
      <c r="O2" s="4"/>
      <c r="P2" s="4"/>
      <c r="Q2" s="4"/>
      <c r="R2" s="4"/>
      <c r="S2" s="4"/>
      <c r="T2" s="4"/>
      <c r="U2" s="4"/>
      <c r="V2" s="4"/>
      <c r="W2" s="4"/>
      <c r="X2" s="4"/>
      <c r="Y2" s="4"/>
    </row>
    <row r="3" spans="2:40" ht="21">
      <c r="B3" s="5" t="s">
        <v>0</v>
      </c>
    </row>
    <row r="4" spans="2:40" ht="21">
      <c r="B4" s="5"/>
    </row>
    <row r="5" spans="2:40">
      <c r="B5" s="4" t="s">
        <v>1</v>
      </c>
      <c r="C5" s="3">
        <v>1</v>
      </c>
    </row>
    <row r="6" spans="2:40">
      <c r="B6" s="4" t="s">
        <v>2</v>
      </c>
      <c r="C6" s="3">
        <v>17</v>
      </c>
    </row>
    <row r="7" spans="2:40">
      <c r="B7" s="4" t="s">
        <v>3</v>
      </c>
      <c r="C7" s="3" t="s">
        <v>4</v>
      </c>
    </row>
    <row r="8" spans="2:40">
      <c r="B8" s="4" t="s">
        <v>5</v>
      </c>
      <c r="C8" s="3" t="s">
        <v>6</v>
      </c>
    </row>
    <row r="9" spans="2:40">
      <c r="B9" s="4"/>
    </row>
    <row r="10" spans="2:40">
      <c r="B10" s="4" t="s">
        <v>7</v>
      </c>
    </row>
    <row r="11" spans="2:40">
      <c r="B11" s="4" t="s">
        <v>8</v>
      </c>
      <c r="C11" s="3" t="s">
        <v>53</v>
      </c>
    </row>
    <row r="12" spans="2:40" ht="23.25">
      <c r="B12" s="4"/>
      <c r="L12" s="6"/>
    </row>
    <row r="13" spans="2:40">
      <c r="B13" s="4" t="s">
        <v>9</v>
      </c>
    </row>
    <row r="14" spans="2:40">
      <c r="B14" s="4" t="s">
        <v>10</v>
      </c>
      <c r="C14" s="3" t="s">
        <v>11</v>
      </c>
    </row>
    <row r="15" spans="2:40">
      <c r="B15" s="4" t="s">
        <v>12</v>
      </c>
      <c r="C15" s="3" t="s">
        <v>13</v>
      </c>
    </row>
    <row r="16" spans="2:40">
      <c r="B16" s="4"/>
    </row>
    <row r="17" spans="2:38">
      <c r="B17" s="4"/>
    </row>
    <row r="18" spans="2:38">
      <c r="B18" s="4"/>
      <c r="C18" s="4"/>
    </row>
    <row r="19" spans="2:38">
      <c r="B19" s="4"/>
      <c r="C19" s="4"/>
    </row>
    <row r="20" spans="2:38" ht="23.25">
      <c r="B20" s="6" t="s">
        <v>14</v>
      </c>
      <c r="C20" s="4"/>
    </row>
    <row r="21" spans="2:38">
      <c r="B21" s="4"/>
      <c r="C21" s="4"/>
    </row>
    <row r="22" spans="2:38">
      <c r="B22" s="4"/>
      <c r="V22" s="7"/>
      <c r="W22" s="7"/>
    </row>
    <row r="23" spans="2:38">
      <c r="B23" s="8"/>
      <c r="C23" s="8"/>
      <c r="D23" s="8"/>
      <c r="E23" s="8"/>
      <c r="F23" s="8"/>
      <c r="G23" s="8"/>
      <c r="H23" s="8"/>
      <c r="V23" s="7"/>
      <c r="W23" s="7"/>
    </row>
    <row r="24" spans="2:38">
      <c r="B24" s="8"/>
      <c r="C24" s="8"/>
      <c r="D24" s="8"/>
      <c r="E24" s="8"/>
      <c r="F24" s="8"/>
      <c r="G24" s="8"/>
      <c r="H24" s="8"/>
      <c r="V24" s="7"/>
      <c r="W24" s="7"/>
    </row>
    <row r="25" spans="2:38">
      <c r="B25" s="8"/>
      <c r="C25" s="8"/>
      <c r="D25" s="8"/>
      <c r="E25" s="8"/>
      <c r="F25" s="8"/>
      <c r="G25" s="8"/>
      <c r="H25" s="8"/>
      <c r="V25" s="7"/>
      <c r="W25" s="7"/>
    </row>
    <row r="26" spans="2:38">
      <c r="B26" s="8"/>
      <c r="C26" s="8"/>
      <c r="D26" s="8"/>
      <c r="E26" s="8"/>
      <c r="F26" s="8"/>
      <c r="G26" s="8"/>
      <c r="H26" s="8"/>
      <c r="V26" s="7"/>
      <c r="W26" s="7"/>
      <c r="X26" s="4"/>
      <c r="Y26" s="4"/>
    </row>
    <row r="27" spans="2:38">
      <c r="B27" s="8"/>
      <c r="C27" s="8"/>
      <c r="D27" s="8"/>
      <c r="E27" s="8"/>
      <c r="F27" s="8"/>
      <c r="G27" s="8"/>
      <c r="H27" s="8"/>
      <c r="V27" s="7"/>
      <c r="W27" s="7"/>
      <c r="X27" s="4"/>
      <c r="Y27" s="4"/>
    </row>
    <row r="28" spans="2:38" ht="15.75">
      <c r="B28" s="8"/>
      <c r="C28" s="8"/>
      <c r="D28" s="8"/>
      <c r="E28" s="8"/>
      <c r="F28" s="8"/>
      <c r="G28" s="8"/>
      <c r="H28" s="8"/>
      <c r="N28" s="9"/>
      <c r="V28" s="7"/>
      <c r="W28" s="7"/>
      <c r="AA28" s="9"/>
    </row>
    <row r="29" spans="2:38" s="4" customFormat="1">
      <c r="B29" s="8"/>
      <c r="C29" s="8"/>
      <c r="D29" s="8"/>
      <c r="E29" s="8"/>
      <c r="F29" s="8"/>
      <c r="G29" s="8"/>
      <c r="H29" s="8"/>
      <c r="V29" s="7"/>
      <c r="W29" s="7"/>
      <c r="AA29" s="3"/>
    </row>
    <row r="30" spans="2:38">
      <c r="B30" s="8"/>
      <c r="C30" s="8"/>
      <c r="D30" s="8"/>
      <c r="E30" s="8"/>
      <c r="F30" s="8"/>
      <c r="G30" s="8"/>
      <c r="H30" s="8"/>
      <c r="N30" s="10"/>
      <c r="V30" s="7"/>
      <c r="W30" s="7"/>
      <c r="X30" s="11"/>
      <c r="Y30" s="11"/>
      <c r="AA30" s="10"/>
      <c r="AB30" s="11"/>
      <c r="AC30" s="11"/>
      <c r="AD30" s="11"/>
      <c r="AE30" s="11"/>
      <c r="AF30" s="11"/>
      <c r="AG30" s="11"/>
      <c r="AH30" s="11"/>
      <c r="AI30" s="11"/>
      <c r="AJ30" s="11"/>
      <c r="AK30" s="11"/>
      <c r="AL30" s="11"/>
    </row>
    <row r="31" spans="2:38">
      <c r="B31" s="8"/>
      <c r="C31" s="8"/>
      <c r="D31" s="8"/>
      <c r="E31" s="8"/>
      <c r="F31" s="8"/>
      <c r="G31" s="8"/>
      <c r="H31" s="8"/>
      <c r="N31" s="10"/>
      <c r="V31" s="7"/>
      <c r="W31" s="7"/>
      <c r="X31" s="11"/>
      <c r="Y31" s="11"/>
      <c r="AA31" s="10"/>
      <c r="AB31" s="11"/>
      <c r="AC31" s="11"/>
      <c r="AD31" s="11"/>
      <c r="AE31" s="11"/>
      <c r="AF31" s="11"/>
      <c r="AG31" s="11"/>
      <c r="AH31" s="11"/>
      <c r="AI31" s="11"/>
      <c r="AJ31" s="11"/>
      <c r="AK31" s="11"/>
      <c r="AL31" s="11"/>
    </row>
    <row r="32" spans="2:38">
      <c r="B32" s="8"/>
      <c r="C32" s="8"/>
      <c r="D32" s="8"/>
      <c r="E32" s="8"/>
      <c r="F32" s="8"/>
      <c r="G32" s="8"/>
      <c r="H32" s="8"/>
      <c r="N32" s="10"/>
      <c r="V32" s="7"/>
      <c r="W32" s="7"/>
      <c r="X32" s="11"/>
      <c r="Y32" s="11"/>
      <c r="AA32" s="10"/>
      <c r="AB32" s="11"/>
      <c r="AC32" s="11"/>
      <c r="AD32" s="11"/>
      <c r="AE32" s="11"/>
      <c r="AF32" s="11"/>
      <c r="AG32" s="11"/>
      <c r="AH32" s="11"/>
      <c r="AI32" s="11"/>
      <c r="AJ32" s="11"/>
      <c r="AK32" s="11"/>
      <c r="AL32" s="11"/>
    </row>
    <row r="33" spans="2:38">
      <c r="B33" s="8"/>
      <c r="C33" s="8"/>
      <c r="D33" s="8"/>
      <c r="E33" s="8"/>
      <c r="F33" s="8"/>
      <c r="G33" s="8"/>
      <c r="H33" s="8"/>
      <c r="N33" s="10"/>
      <c r="V33" s="7"/>
      <c r="W33" s="7"/>
      <c r="X33" s="11"/>
      <c r="Y33" s="11"/>
      <c r="AA33" s="10"/>
      <c r="AB33" s="11"/>
      <c r="AC33" s="11"/>
      <c r="AD33" s="11"/>
      <c r="AE33" s="11"/>
      <c r="AF33" s="11"/>
      <c r="AG33" s="11"/>
      <c r="AH33" s="11"/>
      <c r="AI33" s="11"/>
      <c r="AJ33" s="11"/>
      <c r="AK33" s="11"/>
      <c r="AL33" s="11"/>
    </row>
    <row r="34" spans="2:38">
      <c r="B34" s="8"/>
      <c r="C34" s="8"/>
      <c r="D34" s="8"/>
      <c r="E34" s="8"/>
      <c r="F34" s="8"/>
      <c r="G34" s="8"/>
      <c r="H34" s="8"/>
      <c r="N34" s="10"/>
      <c r="V34" s="7"/>
      <c r="W34" s="7"/>
      <c r="X34" s="11"/>
      <c r="Y34" s="11"/>
      <c r="AA34" s="10"/>
      <c r="AB34" s="11"/>
      <c r="AC34" s="11"/>
      <c r="AD34" s="11"/>
      <c r="AE34" s="11"/>
      <c r="AF34" s="11"/>
      <c r="AG34" s="11"/>
      <c r="AH34" s="11"/>
      <c r="AI34" s="11"/>
      <c r="AJ34" s="11"/>
      <c r="AK34" s="11"/>
      <c r="AL34" s="11"/>
    </row>
    <row r="35" spans="2:38">
      <c r="B35" s="8"/>
      <c r="C35" s="8"/>
      <c r="D35" s="8"/>
      <c r="E35" s="8"/>
      <c r="F35" s="8"/>
      <c r="G35" s="8"/>
      <c r="H35" s="8"/>
      <c r="N35" s="10"/>
      <c r="V35" s="7"/>
      <c r="W35" s="7"/>
      <c r="X35" s="11"/>
      <c r="Y35" s="11"/>
      <c r="AA35" s="10"/>
      <c r="AB35" s="11"/>
      <c r="AC35" s="11"/>
      <c r="AD35" s="11"/>
      <c r="AE35" s="11"/>
      <c r="AF35" s="11"/>
      <c r="AG35" s="11"/>
      <c r="AH35" s="11"/>
      <c r="AI35" s="11"/>
      <c r="AJ35" s="11"/>
      <c r="AK35" s="11"/>
      <c r="AL35" s="11"/>
    </row>
    <row r="36" spans="2:38">
      <c r="B36" s="8"/>
      <c r="C36" s="8"/>
      <c r="D36" s="8"/>
      <c r="E36" s="8"/>
      <c r="F36" s="8"/>
      <c r="G36" s="8"/>
      <c r="H36" s="8"/>
      <c r="N36" s="10"/>
      <c r="V36" s="7"/>
      <c r="W36" s="7"/>
      <c r="X36" s="11"/>
      <c r="Y36" s="11"/>
      <c r="AA36" s="10"/>
      <c r="AB36" s="11"/>
      <c r="AC36" s="11"/>
      <c r="AD36" s="11"/>
      <c r="AE36" s="11"/>
      <c r="AF36" s="11"/>
      <c r="AG36" s="11"/>
      <c r="AH36" s="11"/>
      <c r="AI36" s="11"/>
      <c r="AJ36" s="11"/>
      <c r="AK36" s="11"/>
      <c r="AL36" s="11"/>
    </row>
    <row r="37" spans="2:38">
      <c r="B37" s="8"/>
      <c r="C37" s="8"/>
      <c r="D37" s="8"/>
      <c r="E37" s="8"/>
      <c r="F37" s="8"/>
      <c r="G37" s="8"/>
      <c r="H37" s="8"/>
      <c r="N37" s="10"/>
      <c r="O37" s="7"/>
      <c r="P37" s="7"/>
      <c r="Q37" s="7"/>
      <c r="R37" s="7"/>
      <c r="S37" s="7"/>
      <c r="T37" s="7"/>
      <c r="U37" s="7"/>
      <c r="V37" s="7"/>
      <c r="W37" s="7"/>
      <c r="X37" s="11"/>
      <c r="Y37" s="11"/>
      <c r="AA37" s="10"/>
      <c r="AB37" s="11"/>
      <c r="AC37" s="11"/>
      <c r="AD37" s="11"/>
      <c r="AE37" s="11"/>
      <c r="AF37" s="11"/>
      <c r="AG37" s="11"/>
      <c r="AH37" s="11"/>
      <c r="AI37" s="11"/>
      <c r="AJ37" s="11"/>
      <c r="AK37" s="11"/>
      <c r="AL37" s="11"/>
    </row>
    <row r="38" spans="2:38">
      <c r="N38" s="10"/>
      <c r="O38" s="11"/>
      <c r="P38" s="11"/>
      <c r="Q38" s="11"/>
      <c r="R38" s="11"/>
      <c r="S38" s="11"/>
      <c r="T38" s="11"/>
      <c r="U38" s="11"/>
      <c r="V38" s="11"/>
      <c r="W38" s="11"/>
      <c r="X38" s="11"/>
      <c r="Y38" s="11"/>
      <c r="AA38" s="10"/>
      <c r="AB38" s="11"/>
      <c r="AC38" s="11"/>
      <c r="AD38" s="11"/>
      <c r="AE38" s="11"/>
      <c r="AF38" s="11"/>
      <c r="AG38" s="11"/>
      <c r="AH38" s="11"/>
      <c r="AI38" s="11"/>
      <c r="AJ38" s="11"/>
      <c r="AK38" s="11"/>
      <c r="AL38" s="11"/>
    </row>
    <row r="39" spans="2:38">
      <c r="N39" s="10"/>
      <c r="O39" s="11"/>
      <c r="P39" s="11"/>
      <c r="Q39" s="11"/>
      <c r="R39" s="11"/>
      <c r="S39" s="11"/>
      <c r="T39" s="11"/>
      <c r="U39" s="11"/>
      <c r="V39" s="11"/>
      <c r="W39" s="11"/>
      <c r="X39" s="11"/>
      <c r="Y39" s="11"/>
      <c r="AA39" s="10"/>
      <c r="AB39" s="11"/>
      <c r="AC39" s="11"/>
      <c r="AD39" s="11"/>
      <c r="AE39" s="11"/>
      <c r="AF39" s="11"/>
      <c r="AG39" s="11"/>
      <c r="AH39" s="11"/>
      <c r="AI39" s="11"/>
      <c r="AJ39" s="11"/>
      <c r="AK39" s="11"/>
      <c r="AL39" s="11"/>
    </row>
    <row r="40" spans="2:38" ht="23.25">
      <c r="B40" s="6" t="s">
        <v>15</v>
      </c>
      <c r="C40" s="12"/>
      <c r="N40" s="10"/>
      <c r="O40" s="11"/>
      <c r="P40" s="11"/>
      <c r="Q40" s="11"/>
      <c r="R40" s="11"/>
      <c r="S40" s="11"/>
      <c r="T40" s="11"/>
      <c r="U40" s="11"/>
      <c r="V40" s="11"/>
      <c r="W40" s="11"/>
      <c r="X40" s="11"/>
      <c r="Y40" s="11"/>
      <c r="AA40" s="10"/>
      <c r="AB40" s="11"/>
      <c r="AC40" s="11"/>
      <c r="AD40" s="11"/>
      <c r="AE40" s="11"/>
      <c r="AF40" s="11"/>
      <c r="AG40" s="11"/>
      <c r="AH40" s="11"/>
      <c r="AI40" s="11"/>
      <c r="AJ40" s="11"/>
      <c r="AK40" s="11"/>
      <c r="AL40" s="11"/>
    </row>
    <row r="41" spans="2:38">
      <c r="N41" s="10"/>
      <c r="O41" s="11"/>
      <c r="P41" s="11"/>
      <c r="Q41" s="11"/>
      <c r="R41" s="13">
        <v>2030</v>
      </c>
      <c r="S41" s="13">
        <v>2050</v>
      </c>
      <c r="T41" s="11"/>
      <c r="U41" s="11"/>
      <c r="V41" s="11"/>
      <c r="W41" s="11"/>
      <c r="X41" s="11"/>
      <c r="Y41" s="4"/>
      <c r="Z41" s="4"/>
      <c r="AB41" s="4"/>
      <c r="AC41" s="4"/>
      <c r="AD41" s="4"/>
      <c r="AE41" s="4"/>
      <c r="AF41" s="4"/>
      <c r="AG41" s="4"/>
      <c r="AH41" s="4"/>
      <c r="AI41" s="11"/>
      <c r="AJ41" s="11"/>
      <c r="AK41" s="11"/>
      <c r="AL41" s="11"/>
    </row>
    <row r="42" spans="2:38">
      <c r="B42" s="4"/>
      <c r="C42" s="14">
        <v>2013</v>
      </c>
      <c r="D42" s="171">
        <v>2030</v>
      </c>
      <c r="E42" s="171"/>
      <c r="F42" s="171">
        <v>2050</v>
      </c>
      <c r="G42" s="171"/>
      <c r="H42" s="14"/>
      <c r="I42" s="171"/>
      <c r="J42" s="171"/>
      <c r="K42" s="4"/>
      <c r="N42" s="10"/>
      <c r="O42" s="11"/>
      <c r="P42" s="4"/>
      <c r="Q42" s="15">
        <v>2013</v>
      </c>
      <c r="R42" s="15" t="s">
        <v>25</v>
      </c>
      <c r="S42" s="15" t="s">
        <v>25</v>
      </c>
      <c r="T42" s="15"/>
      <c r="V42" s="11"/>
      <c r="W42" s="11"/>
      <c r="X42" s="11"/>
      <c r="Y42" s="15"/>
      <c r="Z42" s="16"/>
      <c r="AA42" s="16"/>
      <c r="AB42" s="16"/>
      <c r="AC42" s="16"/>
      <c r="AD42" s="16"/>
      <c r="AE42" s="16"/>
      <c r="AF42" s="16"/>
      <c r="AG42" s="16"/>
      <c r="AH42" s="16"/>
      <c r="AI42" s="11"/>
      <c r="AJ42" s="11"/>
      <c r="AK42" s="11"/>
      <c r="AL42" s="11"/>
    </row>
    <row r="43" spans="2:38">
      <c r="B43" s="4"/>
      <c r="C43" s="15"/>
      <c r="D43" s="15" t="s">
        <v>26</v>
      </c>
      <c r="E43" s="15" t="s">
        <v>25</v>
      </c>
      <c r="F43" s="15" t="s">
        <v>26</v>
      </c>
      <c r="G43" s="15" t="s">
        <v>25</v>
      </c>
      <c r="H43" s="15"/>
      <c r="I43" s="15"/>
      <c r="J43" s="15"/>
      <c r="K43" s="4"/>
      <c r="N43" s="10"/>
      <c r="O43" s="11"/>
      <c r="P43" s="4" t="s">
        <v>16</v>
      </c>
      <c r="Q43" s="16">
        <v>44.657000000000004</v>
      </c>
      <c r="R43" s="16">
        <v>16.353409580541609</v>
      </c>
      <c r="S43" s="16">
        <v>0.93624482848100732</v>
      </c>
      <c r="T43" s="16"/>
      <c r="V43" s="11"/>
      <c r="W43" s="11"/>
      <c r="X43" s="13"/>
      <c r="Y43" s="15"/>
      <c r="Z43" s="16"/>
      <c r="AA43" s="16"/>
      <c r="AB43" s="16"/>
      <c r="AC43" s="16"/>
      <c r="AD43" s="16"/>
      <c r="AE43" s="16"/>
      <c r="AF43" s="16"/>
      <c r="AG43" s="16"/>
      <c r="AH43" s="16"/>
      <c r="AI43" s="11"/>
      <c r="AJ43" s="11"/>
      <c r="AK43" s="11"/>
      <c r="AL43" s="11"/>
    </row>
    <row r="44" spans="2:38">
      <c r="B44" s="4" t="s">
        <v>16</v>
      </c>
      <c r="C44" s="16">
        <v>44.657000000000004</v>
      </c>
      <c r="D44" s="16">
        <v>36.960534092054814</v>
      </c>
      <c r="E44" s="16">
        <v>16.353409580541609</v>
      </c>
      <c r="F44" s="16">
        <v>18.136625364124079</v>
      </c>
      <c r="G44" s="16">
        <v>0.93624482848100732</v>
      </c>
      <c r="K44" s="17"/>
      <c r="N44" s="10"/>
      <c r="O44" s="11"/>
      <c r="P44" s="4" t="s">
        <v>17</v>
      </c>
      <c r="Q44" s="16">
        <v>0</v>
      </c>
      <c r="R44" s="16">
        <v>1.3918522635908268E-5</v>
      </c>
      <c r="S44" s="16">
        <v>1.7711522166087333E-5</v>
      </c>
      <c r="T44" s="16"/>
      <c r="V44" s="11"/>
      <c r="W44" s="11"/>
      <c r="X44" s="13"/>
      <c r="Y44" s="15"/>
      <c r="Z44" s="16"/>
      <c r="AA44" s="16"/>
      <c r="AB44" s="16"/>
      <c r="AC44" s="16"/>
      <c r="AD44" s="16"/>
      <c r="AE44" s="16"/>
      <c r="AF44" s="16"/>
      <c r="AG44" s="16"/>
      <c r="AH44" s="16"/>
      <c r="AI44" s="11"/>
      <c r="AJ44" s="11"/>
      <c r="AK44" s="11"/>
      <c r="AL44" s="11"/>
    </row>
    <row r="45" spans="2:38">
      <c r="B45" s="4" t="s">
        <v>17</v>
      </c>
      <c r="C45" s="16">
        <v>0</v>
      </c>
      <c r="D45" s="16">
        <v>2.6589153352525347E-6</v>
      </c>
      <c r="E45" s="16">
        <v>1.3918522635908268E-5</v>
      </c>
      <c r="F45" s="16">
        <v>3.4072319764855892E-5</v>
      </c>
      <c r="G45" s="16">
        <v>1.7711522166087333E-5</v>
      </c>
      <c r="K45" s="17"/>
      <c r="N45" s="10"/>
      <c r="O45" s="11"/>
      <c r="P45" s="4" t="s">
        <v>18</v>
      </c>
      <c r="Q45" s="16">
        <v>90.063000000000017</v>
      </c>
      <c r="R45" s="16">
        <v>90.104428497175888</v>
      </c>
      <c r="S45" s="16">
        <v>32.536324109126532</v>
      </c>
      <c r="T45" s="16"/>
      <c r="V45" s="11"/>
      <c r="W45" s="11"/>
      <c r="X45" s="11"/>
      <c r="Y45" s="11"/>
      <c r="AA45" s="10"/>
      <c r="AB45" s="11"/>
      <c r="AC45" s="11"/>
      <c r="AD45" s="11"/>
      <c r="AE45" s="11"/>
      <c r="AF45" s="11"/>
      <c r="AG45" s="11"/>
      <c r="AH45" s="11"/>
      <c r="AI45" s="11"/>
      <c r="AJ45" s="11"/>
      <c r="AK45" s="11"/>
      <c r="AL45" s="11"/>
    </row>
    <row r="46" spans="2:38">
      <c r="B46" s="4" t="s">
        <v>18</v>
      </c>
      <c r="C46" s="16">
        <v>90.063000000000017</v>
      </c>
      <c r="D46" s="16">
        <v>104.6296518522789</v>
      </c>
      <c r="E46" s="16">
        <v>90.104428497175888</v>
      </c>
      <c r="F46" s="16">
        <v>47.061548223230766</v>
      </c>
      <c r="G46" s="16">
        <v>32.536324109126532</v>
      </c>
      <c r="K46" s="17"/>
      <c r="N46" s="10"/>
      <c r="O46" s="11"/>
      <c r="P46" s="4" t="s">
        <v>19</v>
      </c>
      <c r="Q46" s="16">
        <v>30.678000000000004</v>
      </c>
      <c r="R46" s="16">
        <v>42.851215031623695</v>
      </c>
      <c r="S46" s="16">
        <v>37.672710418293981</v>
      </c>
      <c r="T46" s="16"/>
      <c r="V46" s="11"/>
      <c r="W46" s="11"/>
      <c r="X46" s="11"/>
      <c r="Y46" s="11"/>
      <c r="AA46" s="10"/>
      <c r="AB46" s="11"/>
      <c r="AC46" s="11"/>
      <c r="AD46" s="11"/>
      <c r="AE46" s="11"/>
      <c r="AF46" s="11"/>
      <c r="AG46" s="11"/>
      <c r="AH46" s="11"/>
      <c r="AI46" s="11"/>
      <c r="AJ46" s="11"/>
      <c r="AK46" s="11"/>
      <c r="AL46" s="11"/>
    </row>
    <row r="47" spans="2:38">
      <c r="B47" s="4" t="s">
        <v>19</v>
      </c>
      <c r="C47" s="16">
        <v>30.678000000000004</v>
      </c>
      <c r="D47" s="16">
        <v>42.273951101955888</v>
      </c>
      <c r="E47" s="16">
        <v>42.851215031623695</v>
      </c>
      <c r="F47" s="16">
        <v>38.640620344057027</v>
      </c>
      <c r="G47" s="16">
        <v>37.672710418293981</v>
      </c>
      <c r="K47" s="17"/>
      <c r="N47" s="10"/>
      <c r="O47" s="11"/>
      <c r="P47" s="4" t="s">
        <v>20</v>
      </c>
      <c r="Q47" s="16">
        <v>215.55200000000002</v>
      </c>
      <c r="R47" s="16">
        <v>237.03419711030995</v>
      </c>
      <c r="S47" s="16">
        <v>261.490611433906</v>
      </c>
      <c r="T47" s="16"/>
      <c r="V47" s="11"/>
      <c r="W47" s="11"/>
      <c r="X47" s="11"/>
      <c r="Y47" s="11"/>
      <c r="AA47" s="10"/>
      <c r="AB47" s="11"/>
      <c r="AC47" s="11"/>
      <c r="AD47" s="11"/>
      <c r="AE47" s="11"/>
      <c r="AF47" s="11"/>
      <c r="AG47" s="11"/>
      <c r="AH47" s="11"/>
      <c r="AI47" s="11"/>
      <c r="AJ47" s="11"/>
      <c r="AK47" s="11"/>
      <c r="AL47" s="11"/>
    </row>
    <row r="48" spans="2:38">
      <c r="B48" s="4" t="s">
        <v>20</v>
      </c>
      <c r="C48" s="16">
        <v>215.55200000000002</v>
      </c>
      <c r="D48" s="16">
        <v>238.3752705493668</v>
      </c>
      <c r="E48" s="16">
        <v>237.03419711030995</v>
      </c>
      <c r="F48" s="16">
        <v>257.23145632674687</v>
      </c>
      <c r="G48" s="16">
        <v>261.490611433906</v>
      </c>
      <c r="K48" s="17"/>
      <c r="N48" s="17"/>
      <c r="O48" s="11"/>
      <c r="P48" s="4" t="s">
        <v>21</v>
      </c>
      <c r="Q48" s="16">
        <v>28.80506211001989</v>
      </c>
      <c r="R48" s="16">
        <v>75.192894846818774</v>
      </c>
      <c r="S48" s="16">
        <v>149.76567868925122</v>
      </c>
      <c r="T48" s="16"/>
      <c r="V48" s="11"/>
      <c r="W48" s="11"/>
      <c r="X48" s="11"/>
      <c r="Y48" s="11"/>
      <c r="AA48" s="10"/>
      <c r="AB48" s="11"/>
      <c r="AC48" s="11"/>
      <c r="AD48" s="11"/>
      <c r="AE48" s="11"/>
      <c r="AF48" s="11"/>
      <c r="AG48" s="11"/>
      <c r="AH48" s="11"/>
      <c r="AI48" s="11"/>
      <c r="AJ48" s="11"/>
      <c r="AK48" s="11"/>
      <c r="AL48" s="11"/>
    </row>
    <row r="49" spans="2:38">
      <c r="B49" s="4" t="s">
        <v>21</v>
      </c>
      <c r="C49" s="16">
        <v>28.80506211001989</v>
      </c>
      <c r="D49" s="16">
        <v>75.314260479010528</v>
      </c>
      <c r="E49" s="16">
        <v>75.192894846818774</v>
      </c>
      <c r="F49" s="16">
        <v>173.07192999928225</v>
      </c>
      <c r="G49" s="16">
        <v>149.76567868925122</v>
      </c>
      <c r="I49" s="18"/>
      <c r="K49" s="19"/>
      <c r="N49" s="20"/>
      <c r="O49" s="11"/>
      <c r="P49" s="4" t="s">
        <v>22</v>
      </c>
      <c r="Q49" s="16">
        <v>0.55900000000000005</v>
      </c>
      <c r="R49" s="16">
        <v>1.0483008334309458</v>
      </c>
      <c r="S49" s="16">
        <v>4.0841896073840562</v>
      </c>
      <c r="T49" s="16"/>
      <c r="V49" s="11"/>
      <c r="W49" s="11"/>
      <c r="X49" s="11"/>
      <c r="Y49" s="11"/>
      <c r="AA49" s="10"/>
      <c r="AB49" s="11"/>
      <c r="AC49" s="11"/>
      <c r="AD49" s="11"/>
      <c r="AE49" s="11"/>
      <c r="AF49" s="11"/>
      <c r="AG49" s="11"/>
      <c r="AH49" s="11"/>
      <c r="AI49" s="11"/>
      <c r="AJ49" s="11"/>
      <c r="AK49" s="11"/>
      <c r="AL49" s="11"/>
    </row>
    <row r="50" spans="2:38">
      <c r="B50" s="4" t="s">
        <v>22</v>
      </c>
      <c r="C50" s="16">
        <v>0.55900000000000005</v>
      </c>
      <c r="D50" s="16">
        <v>2.1401987965543934</v>
      </c>
      <c r="E50" s="16">
        <v>1.0483008334309458</v>
      </c>
      <c r="F50" s="16">
        <v>4.3547618900510328</v>
      </c>
      <c r="G50" s="16">
        <v>4.0841896073840562</v>
      </c>
      <c r="K50" s="17"/>
      <c r="N50" s="10"/>
      <c r="O50" s="11"/>
      <c r="P50" s="4" t="s">
        <v>23</v>
      </c>
      <c r="Q50" s="16">
        <v>0</v>
      </c>
      <c r="R50" s="16">
        <v>0</v>
      </c>
      <c r="S50" s="16">
        <v>1.9913632181702461</v>
      </c>
      <c r="T50" s="16"/>
      <c r="V50" s="11"/>
      <c r="W50" s="11"/>
      <c r="X50" s="11"/>
      <c r="Y50" s="11"/>
      <c r="AA50" s="10"/>
      <c r="AB50" s="11"/>
      <c r="AC50" s="11"/>
      <c r="AD50" s="11"/>
      <c r="AE50" s="11"/>
      <c r="AF50" s="11"/>
      <c r="AG50" s="11"/>
      <c r="AH50" s="11"/>
      <c r="AI50" s="11"/>
      <c r="AJ50" s="11"/>
      <c r="AK50" s="11"/>
      <c r="AL50" s="11"/>
    </row>
    <row r="51" spans="2:38">
      <c r="B51" s="4" t="s">
        <v>23</v>
      </c>
      <c r="C51" s="16">
        <v>0</v>
      </c>
      <c r="D51" s="16">
        <v>0</v>
      </c>
      <c r="E51" s="16">
        <v>0</v>
      </c>
      <c r="F51" s="16">
        <v>7.1701138201584875</v>
      </c>
      <c r="G51" s="16">
        <v>1.9913632181702461</v>
      </c>
      <c r="K51" s="17"/>
      <c r="N51" s="10"/>
      <c r="O51" s="11"/>
      <c r="P51" s="4" t="s">
        <v>24</v>
      </c>
      <c r="Q51" s="16">
        <v>5.6970000000000001</v>
      </c>
      <c r="R51" s="16">
        <v>6.1717267296079914</v>
      </c>
      <c r="S51" s="16">
        <v>5.8287516064942348</v>
      </c>
      <c r="T51" s="16"/>
      <c r="V51" s="11"/>
      <c r="W51" s="11"/>
      <c r="X51" s="11"/>
      <c r="Y51" s="11"/>
      <c r="AA51" s="10"/>
      <c r="AB51" s="11"/>
      <c r="AC51" s="11"/>
      <c r="AD51" s="11"/>
      <c r="AE51" s="11"/>
      <c r="AF51" s="11"/>
      <c r="AG51" s="11"/>
      <c r="AH51" s="11"/>
      <c r="AI51" s="11"/>
      <c r="AJ51" s="11"/>
      <c r="AK51" s="11"/>
      <c r="AL51" s="11"/>
    </row>
    <row r="52" spans="2:38">
      <c r="B52" s="4" t="s">
        <v>24</v>
      </c>
      <c r="C52" s="16">
        <v>5.6970000000000001</v>
      </c>
      <c r="D52" s="16">
        <v>6.1717266668004003</v>
      </c>
      <c r="E52" s="16">
        <v>6.1717267296079914</v>
      </c>
      <c r="F52" s="16">
        <v>6.4938677233876039</v>
      </c>
      <c r="G52" s="16">
        <v>5.8287516064942348</v>
      </c>
      <c r="K52" s="17"/>
      <c r="N52" s="10"/>
      <c r="O52" s="11"/>
      <c r="P52" s="11"/>
      <c r="Q52" s="11"/>
      <c r="R52" s="11"/>
      <c r="S52" s="11"/>
      <c r="T52" s="11"/>
      <c r="U52" s="11"/>
      <c r="V52" s="11"/>
      <c r="W52" s="11"/>
      <c r="X52" s="11"/>
      <c r="Y52" s="11"/>
      <c r="AA52" s="10"/>
      <c r="AB52" s="11"/>
      <c r="AC52" s="11"/>
      <c r="AD52" s="11"/>
      <c r="AE52" s="11"/>
      <c r="AF52" s="11"/>
      <c r="AG52" s="11"/>
      <c r="AH52" s="11"/>
      <c r="AI52" s="11"/>
      <c r="AJ52" s="11"/>
      <c r="AK52" s="11"/>
      <c r="AL52" s="11"/>
    </row>
    <row r="53" spans="2:38">
      <c r="B53" s="4"/>
      <c r="K53" s="17"/>
      <c r="N53" s="10"/>
      <c r="O53" s="11"/>
      <c r="P53" s="11"/>
      <c r="Q53" s="11"/>
      <c r="R53" s="11"/>
      <c r="S53" s="11"/>
      <c r="T53" s="11"/>
      <c r="U53" s="11"/>
      <c r="V53" s="11"/>
      <c r="W53" s="11"/>
      <c r="X53" s="11"/>
      <c r="Y53" s="11"/>
      <c r="AA53" s="10"/>
      <c r="AB53" s="11"/>
      <c r="AC53" s="11"/>
      <c r="AD53" s="11"/>
      <c r="AE53" s="11"/>
      <c r="AF53" s="11"/>
      <c r="AG53" s="11"/>
      <c r="AH53" s="11"/>
      <c r="AI53" s="11"/>
      <c r="AJ53" s="11"/>
      <c r="AK53" s="11"/>
      <c r="AL53" s="11"/>
    </row>
    <row r="54" spans="2:38">
      <c r="N54" s="10"/>
      <c r="O54" s="11"/>
      <c r="P54" s="11"/>
      <c r="Q54" s="11"/>
      <c r="R54" s="11"/>
      <c r="S54" s="11"/>
      <c r="T54" s="11"/>
      <c r="U54" s="11"/>
      <c r="V54" s="11"/>
      <c r="W54" s="11"/>
      <c r="X54" s="11"/>
      <c r="Y54" s="11"/>
      <c r="AA54" s="10"/>
      <c r="AB54" s="11"/>
      <c r="AC54" s="11"/>
      <c r="AD54" s="11"/>
      <c r="AE54" s="11"/>
      <c r="AF54" s="11"/>
      <c r="AG54" s="11"/>
      <c r="AH54" s="11"/>
      <c r="AI54" s="11"/>
      <c r="AJ54" s="11"/>
      <c r="AK54" s="11"/>
      <c r="AL54" s="11"/>
    </row>
    <row r="55" spans="2:38" ht="15.75" thickBot="1">
      <c r="B55" s="4"/>
      <c r="C55" s="17"/>
      <c r="D55" s="17"/>
      <c r="E55" s="17"/>
      <c r="F55" s="17"/>
      <c r="G55" s="17"/>
      <c r="H55" s="17"/>
      <c r="I55" s="17"/>
      <c r="J55" s="17"/>
      <c r="N55" s="10"/>
      <c r="O55" s="11"/>
      <c r="P55" s="11"/>
      <c r="Q55" s="11"/>
      <c r="R55" s="11"/>
      <c r="S55" s="11"/>
      <c r="T55" s="11"/>
      <c r="U55" s="11"/>
      <c r="V55" s="11"/>
      <c r="W55" s="11"/>
      <c r="X55" s="11"/>
      <c r="Y55" s="11"/>
      <c r="AA55" s="10"/>
      <c r="AB55" s="11"/>
      <c r="AC55" s="11"/>
      <c r="AD55" s="11"/>
      <c r="AE55" s="11"/>
      <c r="AF55" s="11"/>
      <c r="AG55" s="11"/>
      <c r="AH55" s="11"/>
      <c r="AI55" s="11"/>
      <c r="AJ55" s="11"/>
      <c r="AK55" s="11"/>
      <c r="AL55" s="11"/>
    </row>
    <row r="56" spans="2:38">
      <c r="B56" s="66"/>
      <c r="C56" s="67"/>
      <c r="D56" s="67"/>
      <c r="E56" s="67"/>
      <c r="F56" s="67"/>
      <c r="G56" s="67"/>
      <c r="H56" s="67"/>
      <c r="I56" s="67"/>
      <c r="J56" s="67"/>
      <c r="K56" s="67"/>
      <c r="L56" s="67"/>
      <c r="M56" s="67"/>
      <c r="N56" s="68"/>
      <c r="O56" s="69"/>
      <c r="P56" s="67"/>
      <c r="Q56" s="67"/>
      <c r="R56" s="67"/>
      <c r="S56" s="67"/>
      <c r="T56" s="67"/>
      <c r="U56" s="69"/>
      <c r="V56" s="69"/>
      <c r="W56" s="69"/>
      <c r="X56" s="69"/>
      <c r="Y56" s="69"/>
      <c r="Z56" s="67"/>
      <c r="AA56" s="68"/>
      <c r="AB56" s="69"/>
      <c r="AC56" s="69"/>
      <c r="AD56" s="69"/>
      <c r="AE56" s="69"/>
      <c r="AF56" s="70"/>
      <c r="AG56" s="11"/>
      <c r="AH56" s="11"/>
      <c r="AI56" s="11"/>
      <c r="AJ56" s="11"/>
      <c r="AK56" s="11"/>
      <c r="AL56" s="11"/>
    </row>
    <row r="57" spans="2:38" ht="23.25">
      <c r="B57" s="71"/>
      <c r="N57" s="10"/>
      <c r="O57" s="11"/>
      <c r="P57" s="6" t="s">
        <v>52</v>
      </c>
      <c r="U57" s="11"/>
      <c r="V57" s="11"/>
      <c r="W57" s="11"/>
      <c r="AF57" s="72"/>
      <c r="AG57" s="11"/>
      <c r="AH57" s="11"/>
      <c r="AI57" s="11"/>
      <c r="AJ57" s="11"/>
      <c r="AK57" s="11"/>
      <c r="AL57" s="11"/>
    </row>
    <row r="58" spans="2:38">
      <c r="B58" s="71"/>
      <c r="O58" s="4"/>
      <c r="AF58" s="72"/>
    </row>
    <row r="59" spans="2:38">
      <c r="B59" s="71"/>
      <c r="C59" s="4"/>
      <c r="D59" s="4"/>
      <c r="E59" s="4"/>
      <c r="F59" s="4"/>
      <c r="G59" s="4"/>
      <c r="H59" s="4"/>
      <c r="I59" s="4"/>
      <c r="J59" s="4"/>
      <c r="K59" s="4"/>
      <c r="O59" s="4"/>
      <c r="P59" s="21"/>
      <c r="Q59" s="22"/>
      <c r="R59" s="22"/>
      <c r="S59" s="22"/>
      <c r="T59" s="22"/>
      <c r="U59" s="22"/>
      <c r="V59" s="22"/>
      <c r="W59" s="22"/>
      <c r="X59" s="22"/>
      <c r="Y59" s="22"/>
      <c r="Z59" s="22"/>
      <c r="AA59" s="23"/>
      <c r="AB59" s="22"/>
      <c r="AC59" s="22"/>
      <c r="AD59" s="22"/>
      <c r="AE59" s="24"/>
      <c r="AF59" s="72"/>
    </row>
    <row r="60" spans="2:38">
      <c r="B60" s="61"/>
      <c r="C60" s="25"/>
      <c r="D60" s="25"/>
      <c r="E60" s="25"/>
      <c r="F60" s="25"/>
      <c r="G60" s="25"/>
      <c r="H60" s="25"/>
      <c r="I60" s="25"/>
      <c r="J60" s="25"/>
      <c r="K60" s="25"/>
      <c r="O60" s="4"/>
      <c r="P60" s="26"/>
      <c r="Q60" s="11"/>
      <c r="T60" s="13">
        <v>2030</v>
      </c>
      <c r="U60" s="13">
        <v>2050</v>
      </c>
      <c r="W60" s="17">
        <v>2018</v>
      </c>
      <c r="X60" s="11"/>
      <c r="Z60" s="10"/>
      <c r="AA60" s="11"/>
      <c r="AB60" s="11"/>
      <c r="AC60" s="11"/>
      <c r="AD60" s="11"/>
      <c r="AE60" s="27"/>
      <c r="AF60" s="72"/>
    </row>
    <row r="61" spans="2:38">
      <c r="B61" s="61"/>
      <c r="C61" s="25"/>
      <c r="D61" s="25"/>
      <c r="E61" s="25"/>
      <c r="F61" s="25"/>
      <c r="G61" s="25"/>
      <c r="H61" s="25"/>
      <c r="I61" s="25"/>
      <c r="J61" s="25"/>
      <c r="K61" s="25"/>
      <c r="O61" s="4"/>
      <c r="P61" s="28"/>
      <c r="Q61" s="15">
        <v>2013</v>
      </c>
      <c r="R61" s="4">
        <v>2016</v>
      </c>
      <c r="S61" s="4">
        <v>2018</v>
      </c>
      <c r="T61" s="15" t="s">
        <v>25</v>
      </c>
      <c r="U61" s="15" t="s">
        <v>25</v>
      </c>
      <c r="X61" s="3" t="s">
        <v>16</v>
      </c>
      <c r="Y61" s="3" t="s">
        <v>18</v>
      </c>
      <c r="Z61" s="3" t="s">
        <v>19</v>
      </c>
      <c r="AA61" s="128" t="s">
        <v>20</v>
      </c>
      <c r="AB61" s="3" t="s">
        <v>21</v>
      </c>
      <c r="AC61" s="3" t="s">
        <v>22</v>
      </c>
      <c r="AD61" s="3" t="s">
        <v>24</v>
      </c>
      <c r="AE61" s="29" t="s">
        <v>27</v>
      </c>
      <c r="AF61" s="72"/>
    </row>
    <row r="62" spans="2:38">
      <c r="B62" s="61"/>
      <c r="C62" s="4"/>
      <c r="D62" s="4"/>
      <c r="E62" s="4"/>
      <c r="F62" s="4"/>
      <c r="G62" s="4"/>
      <c r="H62" s="4"/>
      <c r="I62" s="4"/>
      <c r="J62" s="4"/>
      <c r="K62" s="4"/>
      <c r="N62" s="10"/>
      <c r="O62" s="11"/>
      <c r="P62" s="28" t="s">
        <v>16</v>
      </c>
      <c r="Q62" s="16">
        <v>44.657000000000004</v>
      </c>
      <c r="R62" s="17">
        <f>X77</f>
        <v>30.652000000000001</v>
      </c>
      <c r="S62" s="17">
        <f>X67/1000</f>
        <v>28.1</v>
      </c>
      <c r="T62" s="16">
        <v>16.353409580541609</v>
      </c>
      <c r="U62" s="16">
        <v>0.93624482848100732</v>
      </c>
      <c r="V62" s="11"/>
      <c r="W62" s="3" t="s">
        <v>28</v>
      </c>
      <c r="X62" s="17">
        <v>9100</v>
      </c>
      <c r="Y62" s="17">
        <v>0</v>
      </c>
      <c r="Z62" s="17">
        <v>3100</v>
      </c>
      <c r="AA62" s="17">
        <v>0</v>
      </c>
      <c r="AB62" s="17">
        <v>13900</v>
      </c>
      <c r="AC62" s="17">
        <v>1000</v>
      </c>
      <c r="AD62" s="17">
        <v>0</v>
      </c>
      <c r="AE62" s="30">
        <v>1569</v>
      </c>
      <c r="AF62" s="73"/>
      <c r="AG62" s="11"/>
      <c r="AH62" s="11"/>
      <c r="AI62" s="11"/>
      <c r="AJ62" s="11"/>
      <c r="AK62" s="11"/>
      <c r="AL62" s="11"/>
    </row>
    <row r="63" spans="2:38">
      <c r="B63" s="61"/>
      <c r="C63" s="17"/>
      <c r="D63" s="17"/>
      <c r="E63" s="17"/>
      <c r="F63" s="17"/>
      <c r="G63" s="17"/>
      <c r="H63" s="17"/>
      <c r="I63" s="17"/>
      <c r="J63" s="17"/>
      <c r="K63" s="17"/>
      <c r="N63" s="10"/>
      <c r="O63" s="11"/>
      <c r="P63" s="28" t="s">
        <v>17</v>
      </c>
      <c r="Q63" s="16">
        <v>0</v>
      </c>
      <c r="S63" s="17">
        <v>0</v>
      </c>
      <c r="T63" s="16">
        <v>1.3918522635908268E-5</v>
      </c>
      <c r="U63" s="16">
        <v>1.7711522166087333E-5</v>
      </c>
      <c r="V63" s="11"/>
      <c r="W63" s="3" t="s">
        <v>29</v>
      </c>
      <c r="X63" s="17">
        <v>13000</v>
      </c>
      <c r="Y63" s="17">
        <v>21900</v>
      </c>
      <c r="Z63" s="17">
        <v>12500</v>
      </c>
      <c r="AA63" s="17">
        <v>13700</v>
      </c>
      <c r="AB63" s="17">
        <v>5900</v>
      </c>
      <c r="AC63" s="17">
        <v>200</v>
      </c>
      <c r="AD63" s="17">
        <v>0</v>
      </c>
      <c r="AE63" s="30">
        <v>948</v>
      </c>
      <c r="AF63" s="73"/>
      <c r="AG63" s="11"/>
      <c r="AH63" s="11"/>
      <c r="AI63" s="11"/>
      <c r="AJ63" s="11"/>
      <c r="AK63" s="11"/>
      <c r="AL63" s="11"/>
    </row>
    <row r="64" spans="2:38">
      <c r="B64" s="61"/>
      <c r="C64" s="17"/>
      <c r="D64" s="17"/>
      <c r="E64" s="17"/>
      <c r="F64" s="17"/>
      <c r="G64" s="17"/>
      <c r="H64" s="17"/>
      <c r="I64" s="17"/>
      <c r="J64" s="17"/>
      <c r="K64" s="17"/>
      <c r="N64" s="10"/>
      <c r="O64" s="11"/>
      <c r="P64" s="28" t="s">
        <v>18</v>
      </c>
      <c r="Q64" s="16">
        <v>90.063000000000017</v>
      </c>
      <c r="R64" s="17">
        <f>Y77</f>
        <v>86.304000000000002</v>
      </c>
      <c r="S64" s="17">
        <f>Y67/1000</f>
        <v>87.7</v>
      </c>
      <c r="T64" s="16">
        <v>90.104428497175888</v>
      </c>
      <c r="U64" s="16">
        <v>32.536324109126532</v>
      </c>
      <c r="V64" s="11"/>
      <c r="W64" s="3" t="s">
        <v>30</v>
      </c>
      <c r="X64" s="17">
        <v>0</v>
      </c>
      <c r="Y64" s="17">
        <v>0</v>
      </c>
      <c r="Z64" s="17">
        <v>0</v>
      </c>
      <c r="AA64" s="17">
        <v>13470</v>
      </c>
      <c r="AB64" s="17">
        <v>0</v>
      </c>
      <c r="AC64" s="17">
        <v>0</v>
      </c>
      <c r="AD64" s="17">
        <v>5068</v>
      </c>
      <c r="AE64" s="30">
        <v>0</v>
      </c>
      <c r="AF64" s="73"/>
      <c r="AG64" s="11"/>
      <c r="AH64" s="11"/>
      <c r="AI64" s="11"/>
      <c r="AJ64" s="11"/>
      <c r="AK64" s="11"/>
      <c r="AL64" s="11"/>
    </row>
    <row r="65" spans="2:38">
      <c r="B65" s="61"/>
      <c r="C65" s="17"/>
      <c r="D65" s="17"/>
      <c r="E65" s="17"/>
      <c r="F65" s="17"/>
      <c r="G65" s="17"/>
      <c r="H65" s="17"/>
      <c r="I65" s="17"/>
      <c r="J65" s="17"/>
      <c r="K65" s="17"/>
      <c r="N65" s="10"/>
      <c r="O65" s="11"/>
      <c r="P65" s="28" t="s">
        <v>19</v>
      </c>
      <c r="Q65" s="16">
        <v>30.678000000000004</v>
      </c>
      <c r="R65" s="17">
        <f>Z77</f>
        <v>24.905000000000001</v>
      </c>
      <c r="S65" s="17">
        <f>Z67/1000</f>
        <v>25.4</v>
      </c>
      <c r="T65" s="16">
        <v>42.851215031623695</v>
      </c>
      <c r="U65" s="16">
        <v>37.672710418293981</v>
      </c>
      <c r="V65" s="11"/>
      <c r="W65" s="11" t="s">
        <v>31</v>
      </c>
      <c r="X65" s="17">
        <v>3200</v>
      </c>
      <c r="Y65" s="17">
        <v>0</v>
      </c>
      <c r="Z65" s="17">
        <v>0</v>
      </c>
      <c r="AA65" s="17">
        <v>138000</v>
      </c>
      <c r="AB65" s="17">
        <v>3400</v>
      </c>
      <c r="AC65" s="17">
        <v>0</v>
      </c>
      <c r="AD65" s="17">
        <v>0</v>
      </c>
      <c r="AE65" s="30">
        <v>395</v>
      </c>
      <c r="AF65" s="73"/>
      <c r="AG65" s="11"/>
      <c r="AH65" s="11"/>
      <c r="AI65" s="11"/>
      <c r="AJ65" s="11"/>
      <c r="AK65" s="11"/>
      <c r="AL65" s="11"/>
    </row>
    <row r="66" spans="2:38">
      <c r="B66" s="61"/>
      <c r="C66" s="17"/>
      <c r="D66" s="17"/>
      <c r="E66" s="17"/>
      <c r="F66" s="17"/>
      <c r="G66" s="17"/>
      <c r="H66" s="17"/>
      <c r="I66" s="17"/>
      <c r="J66" s="17"/>
      <c r="K66" s="17"/>
      <c r="N66" s="10"/>
      <c r="O66" s="11"/>
      <c r="P66" s="28" t="s">
        <v>20</v>
      </c>
      <c r="Q66" s="16">
        <v>215.55200000000002</v>
      </c>
      <c r="R66" s="17">
        <f>AA77</f>
        <v>235.49</v>
      </c>
      <c r="S66" s="17">
        <f>AA67/1000</f>
        <v>226.17</v>
      </c>
      <c r="T66" s="16">
        <v>237.03419711030995</v>
      </c>
      <c r="U66" s="16">
        <v>261.490611433906</v>
      </c>
      <c r="V66" s="11"/>
      <c r="W66" s="11" t="s">
        <v>32</v>
      </c>
      <c r="X66" s="17">
        <v>2800</v>
      </c>
      <c r="Y66" s="17">
        <v>65800</v>
      </c>
      <c r="Z66" s="17">
        <v>9800</v>
      </c>
      <c r="AA66" s="17">
        <v>61000</v>
      </c>
      <c r="AB66" s="17">
        <v>16600</v>
      </c>
      <c r="AC66" s="129">
        <v>143</v>
      </c>
      <c r="AD66" s="17">
        <v>0</v>
      </c>
      <c r="AE66" s="30">
        <v>3272</v>
      </c>
      <c r="AF66" s="73"/>
      <c r="AG66" s="11"/>
      <c r="AH66" s="11"/>
      <c r="AI66" s="11"/>
      <c r="AJ66" s="11"/>
      <c r="AK66" s="11"/>
      <c r="AL66" s="11"/>
    </row>
    <row r="67" spans="2:38">
      <c r="B67" s="61"/>
      <c r="C67" s="17"/>
      <c r="D67" s="17"/>
      <c r="E67" s="17"/>
      <c r="F67" s="17"/>
      <c r="G67" s="17"/>
      <c r="H67" s="17"/>
      <c r="I67" s="17"/>
      <c r="J67" s="17"/>
      <c r="K67" s="17"/>
      <c r="N67" s="10"/>
      <c r="O67" s="11"/>
      <c r="P67" s="28" t="s">
        <v>21</v>
      </c>
      <c r="Q67" s="16">
        <v>28.80506211001989</v>
      </c>
      <c r="R67" s="17">
        <f>AB77</f>
        <v>33.454000000000001</v>
      </c>
      <c r="S67" s="17">
        <f>AB67/1000</f>
        <v>39.799999999999997</v>
      </c>
      <c r="T67" s="16">
        <v>75.192894846818774</v>
      </c>
      <c r="U67" s="16">
        <v>149.76567868925122</v>
      </c>
      <c r="V67" s="11"/>
      <c r="W67" s="11" t="s">
        <v>33</v>
      </c>
      <c r="X67" s="17">
        <f>SUM(X62:X66)</f>
        <v>28100</v>
      </c>
      <c r="Y67" s="17">
        <f t="shared" ref="Y67:AE67" si="0">SUM(Y62:Y66)</f>
        <v>87700</v>
      </c>
      <c r="Z67" s="17">
        <f t="shared" si="0"/>
        <v>25400</v>
      </c>
      <c r="AA67" s="17">
        <f t="shared" si="0"/>
        <v>226170</v>
      </c>
      <c r="AB67" s="17">
        <f t="shared" si="0"/>
        <v>39800</v>
      </c>
      <c r="AC67" s="17">
        <f t="shared" si="0"/>
        <v>1343</v>
      </c>
      <c r="AD67" s="17">
        <f t="shared" si="0"/>
        <v>5068</v>
      </c>
      <c r="AE67" s="30">
        <f t="shared" si="0"/>
        <v>6184</v>
      </c>
      <c r="AF67" s="73"/>
      <c r="AG67" s="11"/>
      <c r="AH67" s="11"/>
      <c r="AI67" s="11"/>
      <c r="AJ67" s="11"/>
      <c r="AK67" s="11"/>
      <c r="AL67" s="11"/>
    </row>
    <row r="68" spans="2:38">
      <c r="B68" s="61"/>
      <c r="C68" s="17"/>
      <c r="D68" s="17"/>
      <c r="E68" s="17"/>
      <c r="F68" s="17"/>
      <c r="G68" s="17"/>
      <c r="H68" s="17"/>
      <c r="I68" s="17"/>
      <c r="J68" s="17"/>
      <c r="K68" s="17"/>
      <c r="N68" s="10"/>
      <c r="O68" s="11"/>
      <c r="P68" s="28" t="s">
        <v>22</v>
      </c>
      <c r="Q68" s="16">
        <v>0.55900000000000005</v>
      </c>
      <c r="R68" s="17">
        <f>AC77</f>
        <v>0.90400000000000003</v>
      </c>
      <c r="S68" s="17">
        <f>AC67/1000</f>
        <v>1.343</v>
      </c>
      <c r="T68" s="16">
        <v>1.0483008334309458</v>
      </c>
      <c r="U68" s="16">
        <v>4.0841896073840562</v>
      </c>
      <c r="V68" s="11"/>
      <c r="W68" s="11"/>
      <c r="X68" s="11"/>
      <c r="Z68" s="10"/>
      <c r="AA68" s="11"/>
      <c r="AB68" s="11"/>
      <c r="AC68" s="11"/>
      <c r="AD68" s="11"/>
      <c r="AE68" s="27"/>
      <c r="AF68" s="73"/>
      <c r="AG68" s="11"/>
      <c r="AH68" s="11"/>
      <c r="AI68" s="11"/>
      <c r="AJ68" s="11"/>
      <c r="AK68" s="11"/>
      <c r="AL68" s="11"/>
    </row>
    <row r="69" spans="2:38">
      <c r="B69" s="61"/>
      <c r="C69" s="17"/>
      <c r="D69" s="17"/>
      <c r="E69" s="17"/>
      <c r="F69" s="17"/>
      <c r="G69" s="17"/>
      <c r="H69" s="17"/>
      <c r="I69" s="17"/>
      <c r="J69" s="17"/>
      <c r="K69" s="17"/>
      <c r="N69" s="10"/>
      <c r="O69" s="11"/>
      <c r="P69" s="28" t="s">
        <v>23</v>
      </c>
      <c r="Q69" s="16">
        <v>0</v>
      </c>
      <c r="S69" s="17">
        <v>0</v>
      </c>
      <c r="T69" s="16">
        <v>0</v>
      </c>
      <c r="U69" s="16">
        <v>1.9913632181702461</v>
      </c>
      <c r="V69" s="11"/>
      <c r="W69" s="17">
        <v>2016</v>
      </c>
      <c r="X69" s="11"/>
      <c r="Z69" s="10"/>
      <c r="AA69" s="11"/>
      <c r="AB69" s="11"/>
      <c r="AC69" s="11"/>
      <c r="AD69" s="11"/>
      <c r="AE69" s="27"/>
      <c r="AF69" s="73"/>
      <c r="AG69" s="11"/>
      <c r="AH69" s="11"/>
      <c r="AI69" s="11"/>
      <c r="AJ69" s="11"/>
      <c r="AK69" s="11"/>
      <c r="AL69" s="11"/>
    </row>
    <row r="70" spans="2:38">
      <c r="B70" s="61"/>
      <c r="C70" s="17"/>
      <c r="D70" s="17"/>
      <c r="E70" s="17"/>
      <c r="F70" s="17"/>
      <c r="G70" s="17"/>
      <c r="H70" s="17"/>
      <c r="I70" s="17"/>
      <c r="J70" s="17"/>
      <c r="K70" s="17"/>
      <c r="N70" s="10"/>
      <c r="O70" s="11"/>
      <c r="P70" s="28" t="s">
        <v>24</v>
      </c>
      <c r="Q70" s="16">
        <v>5.6970000000000001</v>
      </c>
      <c r="R70" s="17">
        <f>AD77</f>
        <v>5.0679999999999996</v>
      </c>
      <c r="S70" s="17">
        <f>AD67/1000</f>
        <v>5.0679999999999996</v>
      </c>
      <c r="T70" s="16">
        <v>6.1717267296079914</v>
      </c>
      <c r="U70" s="16">
        <v>5.8287516064942348</v>
      </c>
      <c r="V70" s="11"/>
      <c r="X70" s="3" t="s">
        <v>16</v>
      </c>
      <c r="Y70" s="3" t="s">
        <v>18</v>
      </c>
      <c r="Z70" s="3" t="s">
        <v>19</v>
      </c>
      <c r="AA70" s="3" t="s">
        <v>20</v>
      </c>
      <c r="AB70" s="3" t="s">
        <v>21</v>
      </c>
      <c r="AC70" s="3" t="s">
        <v>22</v>
      </c>
      <c r="AD70" s="3" t="s">
        <v>24</v>
      </c>
      <c r="AE70" s="29" t="s">
        <v>27</v>
      </c>
      <c r="AF70" s="73"/>
      <c r="AG70" s="11"/>
      <c r="AH70" s="11"/>
      <c r="AI70" s="11"/>
      <c r="AJ70" s="11"/>
      <c r="AK70" s="11"/>
      <c r="AL70" s="11"/>
    </row>
    <row r="71" spans="2:38">
      <c r="B71" s="71"/>
      <c r="C71" s="17"/>
      <c r="D71" s="17"/>
      <c r="E71" s="17"/>
      <c r="F71" s="17"/>
      <c r="G71" s="17"/>
      <c r="H71" s="17"/>
      <c r="I71" s="17"/>
      <c r="J71" s="17"/>
      <c r="K71" s="17"/>
      <c r="N71" s="10"/>
      <c r="O71" s="11"/>
      <c r="P71" s="26"/>
      <c r="Q71" s="11"/>
      <c r="R71" s="11"/>
      <c r="S71" s="11"/>
      <c r="T71" s="11"/>
      <c r="U71" s="11"/>
      <c r="V71" s="11"/>
      <c r="W71" s="3" t="s">
        <v>28</v>
      </c>
      <c r="X71" s="17">
        <f>2166+323+8865</f>
        <v>11354</v>
      </c>
      <c r="Y71" s="17">
        <v>0</v>
      </c>
      <c r="Z71" s="17">
        <v>4054</v>
      </c>
      <c r="AA71" s="17">
        <v>79</v>
      </c>
      <c r="AB71" s="17">
        <v>12782</v>
      </c>
      <c r="AC71" s="17">
        <v>744</v>
      </c>
      <c r="AD71" s="17">
        <v>0</v>
      </c>
      <c r="AE71" s="30">
        <v>1569</v>
      </c>
      <c r="AF71" s="73"/>
      <c r="AG71" s="11"/>
      <c r="AH71" s="11"/>
      <c r="AI71" s="11"/>
      <c r="AJ71" s="11"/>
      <c r="AK71" s="11"/>
      <c r="AL71" s="11"/>
    </row>
    <row r="72" spans="2:38">
      <c r="B72" s="71"/>
      <c r="C72" s="18"/>
      <c r="D72" s="18"/>
      <c r="E72" s="18"/>
      <c r="F72" s="18"/>
      <c r="G72" s="18"/>
      <c r="H72" s="18"/>
      <c r="K72" s="17"/>
      <c r="N72" s="10"/>
      <c r="O72" s="11"/>
      <c r="P72" s="26"/>
      <c r="Q72" s="11"/>
      <c r="R72" s="11"/>
      <c r="S72" s="11"/>
      <c r="T72" s="11"/>
      <c r="U72" s="11"/>
      <c r="V72" s="11"/>
      <c r="W72" s="3" t="s">
        <v>29</v>
      </c>
      <c r="X72" s="17">
        <f>3738+200+10509</f>
        <v>14447</v>
      </c>
      <c r="Y72" s="17">
        <v>23203</v>
      </c>
      <c r="Z72" s="17">
        <v>11004</v>
      </c>
      <c r="AA72" s="17">
        <v>15799</v>
      </c>
      <c r="AB72" s="17">
        <v>3068</v>
      </c>
      <c r="AC72" s="17">
        <v>17</v>
      </c>
      <c r="AD72" s="17">
        <v>0</v>
      </c>
      <c r="AE72" s="30">
        <v>948</v>
      </c>
      <c r="AF72" s="73"/>
      <c r="AG72" s="11"/>
      <c r="AH72" s="11"/>
      <c r="AI72" s="11"/>
      <c r="AJ72" s="11"/>
      <c r="AK72" s="11"/>
      <c r="AL72" s="11"/>
    </row>
    <row r="73" spans="2:38">
      <c r="B73" s="61"/>
      <c r="C73" s="18"/>
      <c r="D73" s="18"/>
      <c r="E73" s="18"/>
      <c r="F73" s="18"/>
      <c r="G73" s="17"/>
      <c r="H73" s="17"/>
      <c r="I73" s="17"/>
      <c r="J73" s="17"/>
      <c r="N73" s="10"/>
      <c r="O73" s="11"/>
      <c r="P73" s="26"/>
      <c r="Q73" s="11"/>
      <c r="R73" s="11"/>
      <c r="S73" s="11"/>
      <c r="T73" s="11"/>
      <c r="U73" s="11"/>
      <c r="V73" s="11"/>
      <c r="W73" s="3" t="s">
        <v>30</v>
      </c>
      <c r="X73" s="17">
        <v>3</v>
      </c>
      <c r="Y73" s="17">
        <v>0</v>
      </c>
      <c r="Z73" s="17">
        <v>0</v>
      </c>
      <c r="AA73" s="17">
        <v>13470</v>
      </c>
      <c r="AB73" s="17">
        <v>9</v>
      </c>
      <c r="AC73" s="17">
        <v>0</v>
      </c>
      <c r="AD73" s="17">
        <v>5068</v>
      </c>
      <c r="AE73" s="30">
        <v>0</v>
      </c>
      <c r="AF73" s="73"/>
      <c r="AG73" s="11"/>
      <c r="AH73" s="11"/>
      <c r="AI73" s="11"/>
      <c r="AJ73" s="11"/>
      <c r="AK73" s="11"/>
      <c r="AL73" s="11"/>
    </row>
    <row r="74" spans="2:38">
      <c r="B74" s="61"/>
      <c r="C74" s="17"/>
      <c r="D74" s="17"/>
      <c r="E74" s="17"/>
      <c r="F74" s="17"/>
      <c r="G74" s="17"/>
      <c r="H74" s="17"/>
      <c r="I74" s="17"/>
      <c r="J74" s="17"/>
      <c r="N74" s="10"/>
      <c r="O74" s="11"/>
      <c r="P74" s="26"/>
      <c r="Q74" s="11"/>
      <c r="R74" s="11"/>
      <c r="S74" s="11"/>
      <c r="T74" s="11"/>
      <c r="U74" s="11"/>
      <c r="V74" s="11"/>
      <c r="W74" s="11" t="s">
        <v>31</v>
      </c>
      <c r="X74" s="17">
        <f>2600+146+30</f>
        <v>2776</v>
      </c>
      <c r="Y74" s="17">
        <v>0</v>
      </c>
      <c r="Z74" s="17">
        <v>41</v>
      </c>
      <c r="AA74" s="17">
        <v>144005</v>
      </c>
      <c r="AB74" s="17">
        <v>2116</v>
      </c>
      <c r="AC74" s="17">
        <v>0</v>
      </c>
      <c r="AD74" s="17">
        <v>0</v>
      </c>
      <c r="AE74" s="30">
        <v>395</v>
      </c>
      <c r="AF74" s="73"/>
      <c r="AG74" s="11"/>
      <c r="AH74" s="11"/>
      <c r="AI74" s="11"/>
      <c r="AJ74" s="11"/>
      <c r="AK74" s="11"/>
      <c r="AL74" s="11"/>
    </row>
    <row r="75" spans="2:38">
      <c r="B75" s="61"/>
      <c r="C75" s="17"/>
      <c r="D75" s="18"/>
      <c r="E75" s="18"/>
      <c r="F75" s="17"/>
      <c r="G75" s="17"/>
      <c r="H75" s="17"/>
      <c r="N75" s="10"/>
      <c r="O75" s="11"/>
      <c r="P75" s="26"/>
      <c r="Q75" s="11"/>
      <c r="R75" s="11"/>
      <c r="S75" s="11"/>
      <c r="T75" s="11"/>
      <c r="U75" s="11"/>
      <c r="V75" s="11"/>
      <c r="W75" s="11" t="s">
        <v>32</v>
      </c>
      <c r="X75" s="17">
        <f>623+398+1051</f>
        <v>2072</v>
      </c>
      <c r="Y75" s="17">
        <v>63101</v>
      </c>
      <c r="Z75" s="17">
        <v>9806</v>
      </c>
      <c r="AA75" s="17">
        <v>62137</v>
      </c>
      <c r="AB75" s="17">
        <v>15479</v>
      </c>
      <c r="AC75" s="17">
        <v>143</v>
      </c>
      <c r="AD75" s="17">
        <v>0</v>
      </c>
      <c r="AE75" s="30">
        <v>3272</v>
      </c>
      <c r="AF75" s="73"/>
      <c r="AG75" s="11"/>
      <c r="AH75" s="11"/>
      <c r="AI75" s="11"/>
      <c r="AJ75" s="11"/>
      <c r="AK75" s="11"/>
      <c r="AL75" s="11"/>
    </row>
    <row r="76" spans="2:38">
      <c r="B76" s="71"/>
      <c r="N76" s="10"/>
      <c r="O76" s="11"/>
      <c r="P76" s="26"/>
      <c r="Q76" s="11"/>
      <c r="R76" s="11"/>
      <c r="S76" s="11"/>
      <c r="T76" s="11"/>
      <c r="U76" s="11"/>
      <c r="V76" s="11"/>
      <c r="W76" s="11" t="s">
        <v>33</v>
      </c>
      <c r="X76" s="17">
        <f>SUM(X71:X75)</f>
        <v>30652</v>
      </c>
      <c r="Y76" s="17">
        <f t="shared" ref="Y76:AE76" si="1">SUM(Y71:Y75)</f>
        <v>86304</v>
      </c>
      <c r="Z76" s="17">
        <f t="shared" si="1"/>
        <v>24905</v>
      </c>
      <c r="AA76" s="17">
        <f t="shared" si="1"/>
        <v>235490</v>
      </c>
      <c r="AB76" s="17">
        <f t="shared" si="1"/>
        <v>33454</v>
      </c>
      <c r="AC76" s="17">
        <f t="shared" si="1"/>
        <v>904</v>
      </c>
      <c r="AD76" s="17">
        <f t="shared" si="1"/>
        <v>5068</v>
      </c>
      <c r="AE76" s="30">
        <f t="shared" si="1"/>
        <v>6184</v>
      </c>
      <c r="AF76" s="73"/>
      <c r="AG76" s="11"/>
      <c r="AH76" s="11"/>
      <c r="AI76" s="11"/>
      <c r="AJ76" s="11"/>
      <c r="AK76" s="11"/>
      <c r="AL76" s="11"/>
    </row>
    <row r="77" spans="2:38">
      <c r="B77" s="71"/>
      <c r="C77" s="18"/>
      <c r="D77" s="18"/>
      <c r="E77" s="18"/>
      <c r="F77" s="18"/>
      <c r="G77" s="18"/>
      <c r="H77" s="18"/>
      <c r="O77" s="4"/>
      <c r="P77" s="31"/>
      <c r="Q77" s="32"/>
      <c r="R77" s="32"/>
      <c r="S77" s="32"/>
      <c r="T77" s="32"/>
      <c r="U77" s="32"/>
      <c r="V77" s="32"/>
      <c r="W77" s="33"/>
      <c r="X77" s="34">
        <f>X76/1000</f>
        <v>30.652000000000001</v>
      </c>
      <c r="Y77" s="34">
        <f t="shared" ref="Y77:AE77" si="2">Y76/1000</f>
        <v>86.304000000000002</v>
      </c>
      <c r="Z77" s="34">
        <f t="shared" si="2"/>
        <v>24.905000000000001</v>
      </c>
      <c r="AA77" s="34">
        <f t="shared" si="2"/>
        <v>235.49</v>
      </c>
      <c r="AB77" s="34">
        <f t="shared" si="2"/>
        <v>33.454000000000001</v>
      </c>
      <c r="AC77" s="34">
        <f t="shared" si="2"/>
        <v>0.90400000000000003</v>
      </c>
      <c r="AD77" s="34">
        <f t="shared" si="2"/>
        <v>5.0679999999999996</v>
      </c>
      <c r="AE77" s="35">
        <f t="shared" si="2"/>
        <v>6.1840000000000002</v>
      </c>
      <c r="AF77" s="73"/>
    </row>
    <row r="78" spans="2:38">
      <c r="B78" s="71"/>
      <c r="C78" s="4"/>
      <c r="D78" s="4"/>
      <c r="E78" s="4"/>
      <c r="F78" s="4"/>
      <c r="G78" s="4"/>
      <c r="H78" s="4"/>
      <c r="I78" s="4"/>
      <c r="J78" s="4"/>
      <c r="K78" s="4"/>
      <c r="O78" s="4"/>
      <c r="P78" s="4"/>
      <c r="W78" t="s">
        <v>54</v>
      </c>
      <c r="AF78" s="72"/>
    </row>
    <row r="79" spans="2:38" ht="15.75" thickBot="1">
      <c r="B79" s="74"/>
      <c r="C79" s="75"/>
      <c r="D79" s="75"/>
      <c r="E79" s="75"/>
      <c r="F79" s="75"/>
      <c r="G79" s="75"/>
      <c r="H79" s="75"/>
      <c r="I79" s="75"/>
      <c r="J79" s="75"/>
      <c r="K79" s="75"/>
      <c r="L79" s="75"/>
      <c r="M79" s="75"/>
      <c r="N79" s="76"/>
      <c r="O79" s="76"/>
      <c r="P79" s="76"/>
      <c r="Q79" s="75"/>
      <c r="R79" s="75"/>
      <c r="S79" s="75"/>
      <c r="T79" s="75"/>
      <c r="U79" s="75"/>
      <c r="V79" s="75"/>
      <c r="W79" s="75"/>
      <c r="X79" s="75"/>
      <c r="Y79" s="75"/>
      <c r="Z79" s="75"/>
      <c r="AA79" s="76"/>
      <c r="AB79" s="75"/>
      <c r="AC79" s="75"/>
      <c r="AD79" s="75"/>
      <c r="AE79" s="75"/>
      <c r="AF79" s="77"/>
    </row>
    <row r="80" spans="2:38">
      <c r="O80" s="4"/>
      <c r="P80" s="4"/>
    </row>
    <row r="81" spans="2:27">
      <c r="O81" s="4"/>
      <c r="P81" s="4"/>
    </row>
    <row r="82" spans="2:27">
      <c r="O82" s="4"/>
      <c r="P82" s="4"/>
    </row>
    <row r="83" spans="2:27">
      <c r="B83" t="s">
        <v>67</v>
      </c>
      <c r="C83"/>
      <c r="D83"/>
      <c r="E83"/>
      <c r="F83"/>
      <c r="G83"/>
      <c r="H83"/>
      <c r="I83"/>
      <c r="J83"/>
      <c r="K83"/>
      <c r="L83"/>
      <c r="M83"/>
      <c r="N83"/>
      <c r="O83"/>
      <c r="P83"/>
      <c r="Q83"/>
      <c r="R83"/>
    </row>
    <row r="84" spans="2:27">
      <c r="B84" t="s">
        <v>68</v>
      </c>
      <c r="C84"/>
      <c r="D84"/>
      <c r="E84"/>
      <c r="F84"/>
      <c r="G84"/>
      <c r="H84"/>
      <c r="I84"/>
      <c r="J84"/>
      <c r="K84"/>
      <c r="L84"/>
      <c r="M84"/>
      <c r="N84"/>
      <c r="O84"/>
      <c r="P84"/>
      <c r="Q84"/>
      <c r="R84"/>
    </row>
    <row r="85" spans="2:27">
      <c r="B85" t="s">
        <v>69</v>
      </c>
      <c r="C85"/>
      <c r="D85"/>
      <c r="E85"/>
      <c r="F85"/>
      <c r="G85"/>
      <c r="H85"/>
      <c r="I85"/>
      <c r="J85"/>
      <c r="K85"/>
      <c r="L85"/>
      <c r="M85"/>
      <c r="N85"/>
      <c r="O85"/>
      <c r="P85"/>
      <c r="Q85"/>
      <c r="R85"/>
    </row>
    <row r="86" spans="2:27">
      <c r="B86" t="s">
        <v>70</v>
      </c>
      <c r="C86"/>
      <c r="D86"/>
      <c r="E86"/>
      <c r="F86"/>
      <c r="G86"/>
      <c r="H86"/>
      <c r="I86"/>
      <c r="J86"/>
      <c r="K86"/>
      <c r="L86"/>
      <c r="M86"/>
      <c r="N86"/>
      <c r="O86"/>
      <c r="P86"/>
      <c r="Q86"/>
      <c r="R86"/>
    </row>
    <row r="87" spans="2:27">
      <c r="B87"/>
      <c r="C87"/>
      <c r="D87"/>
      <c r="E87"/>
      <c r="F87"/>
      <c r="G87"/>
      <c r="H87"/>
      <c r="I87"/>
      <c r="J87"/>
      <c r="K87"/>
      <c r="L87"/>
      <c r="M87"/>
      <c r="N87"/>
      <c r="O87"/>
      <c r="P87"/>
      <c r="Q87"/>
      <c r="R87"/>
    </row>
    <row r="88" spans="2:27">
      <c r="B88" t="s">
        <v>71</v>
      </c>
      <c r="C88"/>
      <c r="D88"/>
      <c r="E88"/>
      <c r="F88"/>
      <c r="G88"/>
      <c r="H88"/>
      <c r="I88"/>
      <c r="J88"/>
      <c r="K88"/>
      <c r="L88"/>
      <c r="M88"/>
      <c r="N88"/>
      <c r="O88"/>
      <c r="P88"/>
      <c r="Q88"/>
      <c r="R88"/>
      <c r="AA88" s="10"/>
    </row>
    <row r="89" spans="2:27">
      <c r="B89" t="s">
        <v>72</v>
      </c>
      <c r="C89"/>
      <c r="D89"/>
      <c r="E89"/>
      <c r="F89"/>
      <c r="G89"/>
      <c r="H89"/>
      <c r="I89"/>
      <c r="J89"/>
      <c r="K89"/>
      <c r="L89"/>
      <c r="M89"/>
      <c r="N89"/>
      <c r="O89"/>
      <c r="P89"/>
      <c r="Q89"/>
      <c r="R89"/>
      <c r="AA89" s="10"/>
    </row>
    <row r="90" spans="2:27">
      <c r="B90" t="s">
        <v>73</v>
      </c>
      <c r="C90" t="s">
        <v>74</v>
      </c>
      <c r="D90" t="s">
        <v>75</v>
      </c>
      <c r="E90" t="s">
        <v>76</v>
      </c>
      <c r="F90" t="s">
        <v>77</v>
      </c>
      <c r="G90" t="s">
        <v>78</v>
      </c>
      <c r="H90" t="s">
        <v>18</v>
      </c>
      <c r="I90" t="s">
        <v>20</v>
      </c>
      <c r="J90" t="s">
        <v>24</v>
      </c>
      <c r="K90" t="s">
        <v>46</v>
      </c>
      <c r="L90" t="s">
        <v>79</v>
      </c>
      <c r="M90" t="s">
        <v>21</v>
      </c>
      <c r="N90" t="s">
        <v>80</v>
      </c>
      <c r="O90"/>
      <c r="P90"/>
      <c r="Q90"/>
      <c r="R90"/>
    </row>
    <row r="91" spans="2:27">
      <c r="B91">
        <v>1990</v>
      </c>
      <c r="C91">
        <v>23558</v>
      </c>
      <c r="D91">
        <v>882</v>
      </c>
      <c r="E91">
        <v>694</v>
      </c>
      <c r="F91">
        <v>148</v>
      </c>
      <c r="G91">
        <v>62</v>
      </c>
      <c r="H91">
        <v>0</v>
      </c>
      <c r="I91">
        <v>28</v>
      </c>
      <c r="J91">
        <v>0</v>
      </c>
      <c r="K91">
        <v>0</v>
      </c>
      <c r="L91">
        <v>0</v>
      </c>
      <c r="M91">
        <v>610</v>
      </c>
      <c r="N91">
        <v>0</v>
      </c>
      <c r="O91"/>
      <c r="P91"/>
      <c r="Q91"/>
      <c r="R91"/>
    </row>
    <row r="92" spans="2:27">
      <c r="B92">
        <v>1995</v>
      </c>
      <c r="C92">
        <v>27356</v>
      </c>
      <c r="D92">
        <v>3625</v>
      </c>
      <c r="E92">
        <v>3635</v>
      </c>
      <c r="F92">
        <v>318</v>
      </c>
      <c r="G92">
        <v>594</v>
      </c>
      <c r="H92">
        <v>0</v>
      </c>
      <c r="I92">
        <v>30</v>
      </c>
      <c r="J92">
        <v>0</v>
      </c>
      <c r="K92">
        <v>0</v>
      </c>
      <c r="L92">
        <v>0</v>
      </c>
      <c r="M92">
        <v>1177</v>
      </c>
      <c r="N92">
        <v>0</v>
      </c>
      <c r="O92"/>
      <c r="P92"/>
      <c r="Q92"/>
      <c r="R92"/>
    </row>
    <row r="93" spans="2:27">
      <c r="B93">
        <v>2000</v>
      </c>
      <c r="C93">
        <v>16673</v>
      </c>
      <c r="D93">
        <v>4439</v>
      </c>
      <c r="E93">
        <v>8774</v>
      </c>
      <c r="F93">
        <v>620</v>
      </c>
      <c r="G93">
        <v>1236</v>
      </c>
      <c r="H93">
        <v>0</v>
      </c>
      <c r="I93">
        <v>30</v>
      </c>
      <c r="J93">
        <v>0</v>
      </c>
      <c r="K93">
        <v>1</v>
      </c>
      <c r="L93">
        <v>0</v>
      </c>
      <c r="M93">
        <v>4241</v>
      </c>
      <c r="N93">
        <v>0</v>
      </c>
      <c r="O93"/>
      <c r="P93"/>
      <c r="Q93"/>
      <c r="R93"/>
    </row>
    <row r="94" spans="2:27">
      <c r="B94">
        <v>2005</v>
      </c>
      <c r="C94">
        <v>15463</v>
      </c>
      <c r="D94">
        <v>1375</v>
      </c>
      <c r="E94">
        <v>8780</v>
      </c>
      <c r="F94">
        <v>2175</v>
      </c>
      <c r="G94">
        <v>1814</v>
      </c>
      <c r="H94">
        <v>0</v>
      </c>
      <c r="I94">
        <v>23</v>
      </c>
      <c r="J94">
        <v>0</v>
      </c>
      <c r="K94">
        <v>2</v>
      </c>
      <c r="L94">
        <v>0</v>
      </c>
      <c r="M94">
        <v>6614</v>
      </c>
      <c r="N94">
        <v>0</v>
      </c>
      <c r="O94"/>
      <c r="P94"/>
      <c r="Q94"/>
      <c r="R94"/>
    </row>
    <row r="95" spans="2:27">
      <c r="B95">
        <v>2010</v>
      </c>
      <c r="C95">
        <v>17006</v>
      </c>
      <c r="D95">
        <v>774</v>
      </c>
      <c r="E95">
        <v>7906</v>
      </c>
      <c r="F95">
        <v>3681</v>
      </c>
      <c r="G95">
        <v>1659</v>
      </c>
      <c r="H95">
        <v>0</v>
      </c>
      <c r="I95">
        <v>21</v>
      </c>
      <c r="J95">
        <v>0</v>
      </c>
      <c r="K95">
        <v>6</v>
      </c>
      <c r="L95">
        <v>0</v>
      </c>
      <c r="M95">
        <v>7809</v>
      </c>
      <c r="N95">
        <v>0</v>
      </c>
      <c r="O95"/>
      <c r="P95"/>
      <c r="Q95"/>
      <c r="R95"/>
    </row>
    <row r="96" spans="2:27">
      <c r="B96">
        <v>2015</v>
      </c>
      <c r="C96">
        <v>7110</v>
      </c>
      <c r="D96">
        <v>312</v>
      </c>
      <c r="E96">
        <v>1805</v>
      </c>
      <c r="F96">
        <v>3294</v>
      </c>
      <c r="G96">
        <v>1670</v>
      </c>
      <c r="H96">
        <v>0</v>
      </c>
      <c r="I96">
        <v>18</v>
      </c>
      <c r="J96">
        <v>0</v>
      </c>
      <c r="K96">
        <v>604</v>
      </c>
      <c r="L96">
        <v>0</v>
      </c>
      <c r="M96">
        <v>14133</v>
      </c>
      <c r="N96">
        <v>0</v>
      </c>
      <c r="O96"/>
      <c r="P96"/>
      <c r="Q96"/>
      <c r="R96"/>
    </row>
    <row r="97" spans="2:18">
      <c r="B97">
        <v>2016</v>
      </c>
      <c r="C97">
        <v>8865</v>
      </c>
      <c r="D97">
        <v>323</v>
      </c>
      <c r="E97">
        <v>2166</v>
      </c>
      <c r="F97">
        <v>4054</v>
      </c>
      <c r="G97">
        <v>1569</v>
      </c>
      <c r="H97">
        <v>0</v>
      </c>
      <c r="I97">
        <v>19</v>
      </c>
      <c r="J97">
        <v>0</v>
      </c>
      <c r="K97">
        <v>744</v>
      </c>
      <c r="L97">
        <v>0</v>
      </c>
      <c r="M97">
        <v>12782</v>
      </c>
      <c r="N97">
        <v>0</v>
      </c>
      <c r="O97"/>
      <c r="P97"/>
      <c r="Q97"/>
      <c r="R97"/>
    </row>
    <row r="98" spans="2:18">
      <c r="B98"/>
      <c r="C98"/>
      <c r="D98"/>
      <c r="E98"/>
      <c r="F98"/>
      <c r="G98"/>
      <c r="H98"/>
      <c r="I98"/>
      <c r="J98"/>
      <c r="K98"/>
      <c r="L98"/>
      <c r="M98"/>
      <c r="N98"/>
      <c r="O98"/>
      <c r="P98"/>
      <c r="Q98"/>
      <c r="R98"/>
    </row>
    <row r="99" spans="2:18">
      <c r="B99" t="s">
        <v>81</v>
      </c>
      <c r="C99"/>
      <c r="D99"/>
      <c r="E99"/>
      <c r="F99"/>
      <c r="G99"/>
      <c r="H99"/>
      <c r="I99"/>
      <c r="J99"/>
      <c r="K99"/>
      <c r="L99"/>
      <c r="M99"/>
      <c r="N99"/>
      <c r="O99"/>
      <c r="P99"/>
      <c r="Q99"/>
      <c r="R99"/>
    </row>
    <row r="100" spans="2:18">
      <c r="B100"/>
      <c r="C100"/>
      <c r="D100"/>
      <c r="E100"/>
      <c r="F100"/>
      <c r="G100"/>
      <c r="H100"/>
      <c r="I100"/>
      <c r="J100"/>
      <c r="K100"/>
      <c r="L100"/>
      <c r="M100"/>
      <c r="N100"/>
      <c r="O100"/>
      <c r="P100"/>
      <c r="Q100"/>
      <c r="R100"/>
    </row>
    <row r="101" spans="2:18">
      <c r="B101"/>
      <c r="C101"/>
      <c r="D101"/>
      <c r="E101"/>
      <c r="F101"/>
      <c r="G101"/>
      <c r="H101"/>
      <c r="I101"/>
      <c r="J101"/>
      <c r="K101"/>
      <c r="L101"/>
      <c r="M101"/>
      <c r="N101"/>
      <c r="O101"/>
      <c r="P101"/>
      <c r="Q101"/>
      <c r="R101"/>
    </row>
    <row r="102" spans="2:18">
      <c r="B102" t="s">
        <v>67</v>
      </c>
      <c r="C102"/>
      <c r="D102"/>
      <c r="E102"/>
      <c r="F102"/>
      <c r="G102"/>
      <c r="H102"/>
      <c r="I102"/>
      <c r="J102"/>
      <c r="K102"/>
      <c r="L102"/>
      <c r="M102"/>
      <c r="N102"/>
      <c r="O102"/>
      <c r="P102"/>
      <c r="Q102"/>
      <c r="R102"/>
    </row>
    <row r="103" spans="2:18">
      <c r="B103" t="s">
        <v>68</v>
      </c>
      <c r="C103"/>
      <c r="D103"/>
      <c r="E103"/>
      <c r="F103"/>
      <c r="G103"/>
      <c r="H103"/>
      <c r="I103"/>
      <c r="J103"/>
      <c r="K103"/>
      <c r="L103"/>
      <c r="M103"/>
      <c r="N103"/>
      <c r="O103"/>
      <c r="P103"/>
      <c r="Q103"/>
      <c r="R103"/>
    </row>
    <row r="104" spans="2:18">
      <c r="B104" t="s">
        <v>69</v>
      </c>
      <c r="C104"/>
      <c r="D104"/>
      <c r="E104"/>
      <c r="F104"/>
      <c r="G104"/>
      <c r="H104"/>
      <c r="I104"/>
      <c r="J104"/>
      <c r="K104"/>
      <c r="L104"/>
      <c r="M104"/>
      <c r="N104"/>
      <c r="O104"/>
      <c r="P104"/>
      <c r="Q104"/>
      <c r="R104"/>
    </row>
    <row r="105" spans="2:18">
      <c r="B105" t="s">
        <v>70</v>
      </c>
      <c r="C105"/>
      <c r="D105"/>
      <c r="E105"/>
      <c r="F105"/>
      <c r="G105"/>
      <c r="H105"/>
      <c r="I105"/>
      <c r="J105"/>
      <c r="K105"/>
      <c r="L105"/>
      <c r="M105"/>
      <c r="N105"/>
      <c r="O105"/>
      <c r="P105"/>
      <c r="Q105"/>
      <c r="R105"/>
    </row>
    <row r="106" spans="2:18">
      <c r="B106"/>
      <c r="C106"/>
      <c r="D106"/>
      <c r="E106"/>
      <c r="F106"/>
      <c r="G106"/>
      <c r="H106"/>
      <c r="I106"/>
      <c r="J106"/>
      <c r="K106"/>
      <c r="L106"/>
      <c r="M106"/>
      <c r="N106"/>
      <c r="O106"/>
      <c r="P106"/>
      <c r="Q106"/>
      <c r="R106"/>
    </row>
    <row r="107" spans="2:18">
      <c r="B107" t="s">
        <v>82</v>
      </c>
      <c r="C107"/>
      <c r="D107"/>
      <c r="E107"/>
      <c r="F107"/>
      <c r="G107"/>
      <c r="H107"/>
      <c r="I107"/>
      <c r="J107"/>
      <c r="K107"/>
      <c r="L107"/>
      <c r="M107"/>
      <c r="N107"/>
      <c r="O107"/>
      <c r="P107"/>
      <c r="Q107"/>
      <c r="R107"/>
    </row>
    <row r="108" spans="2:18">
      <c r="B108" t="s">
        <v>72</v>
      </c>
      <c r="C108"/>
      <c r="D108"/>
      <c r="E108"/>
      <c r="F108"/>
      <c r="G108"/>
      <c r="H108"/>
      <c r="I108"/>
      <c r="J108"/>
      <c r="K108"/>
      <c r="L108"/>
      <c r="M108"/>
      <c r="N108"/>
      <c r="O108"/>
      <c r="P108"/>
      <c r="Q108"/>
      <c r="R108"/>
    </row>
    <row r="109" spans="2:18">
      <c r="B109" t="s">
        <v>73</v>
      </c>
      <c r="C109" t="s">
        <v>74</v>
      </c>
      <c r="D109" t="s">
        <v>75</v>
      </c>
      <c r="E109" t="s">
        <v>76</v>
      </c>
      <c r="F109" t="s">
        <v>77</v>
      </c>
      <c r="G109" t="s">
        <v>78</v>
      </c>
      <c r="H109" t="s">
        <v>18</v>
      </c>
      <c r="I109" t="s">
        <v>20</v>
      </c>
      <c r="J109" t="s">
        <v>24</v>
      </c>
      <c r="K109" t="s">
        <v>46</v>
      </c>
      <c r="L109" t="s">
        <v>79</v>
      </c>
      <c r="M109" t="s">
        <v>21</v>
      </c>
      <c r="N109" t="s">
        <v>80</v>
      </c>
      <c r="O109"/>
      <c r="P109"/>
      <c r="Q109"/>
      <c r="R109"/>
    </row>
    <row r="110" spans="2:18">
      <c r="B110">
        <v>1990</v>
      </c>
      <c r="C110">
        <v>12812</v>
      </c>
      <c r="D110">
        <v>1679</v>
      </c>
      <c r="E110">
        <v>4655</v>
      </c>
      <c r="F110">
        <v>5156</v>
      </c>
      <c r="G110">
        <v>0</v>
      </c>
      <c r="H110">
        <v>19216</v>
      </c>
      <c r="I110">
        <v>10859</v>
      </c>
      <c r="J110">
        <v>0</v>
      </c>
      <c r="K110">
        <v>0</v>
      </c>
      <c r="L110">
        <v>0</v>
      </c>
      <c r="M110">
        <v>0</v>
      </c>
      <c r="N110">
        <v>0</v>
      </c>
      <c r="O110"/>
      <c r="P110"/>
      <c r="Q110"/>
      <c r="R110"/>
    </row>
    <row r="111" spans="2:18">
      <c r="B111">
        <v>1995</v>
      </c>
      <c r="C111">
        <v>17193</v>
      </c>
      <c r="D111">
        <v>1447</v>
      </c>
      <c r="E111">
        <v>6634</v>
      </c>
      <c r="F111">
        <v>6608</v>
      </c>
      <c r="G111">
        <v>0</v>
      </c>
      <c r="H111">
        <v>19216</v>
      </c>
      <c r="I111">
        <v>12925</v>
      </c>
      <c r="J111">
        <v>0</v>
      </c>
      <c r="K111">
        <v>1</v>
      </c>
      <c r="L111">
        <v>0</v>
      </c>
      <c r="M111">
        <v>11</v>
      </c>
      <c r="N111">
        <v>0</v>
      </c>
      <c r="O111"/>
      <c r="P111"/>
      <c r="Q111"/>
      <c r="R111"/>
    </row>
    <row r="112" spans="2:18">
      <c r="B112">
        <v>2000</v>
      </c>
      <c r="C112">
        <v>13137</v>
      </c>
      <c r="D112">
        <v>587</v>
      </c>
      <c r="E112">
        <v>10131</v>
      </c>
      <c r="F112">
        <v>8532</v>
      </c>
      <c r="G112">
        <v>180</v>
      </c>
      <c r="H112">
        <v>22479</v>
      </c>
      <c r="I112">
        <v>14660</v>
      </c>
      <c r="J112">
        <v>0</v>
      </c>
      <c r="K112">
        <v>2</v>
      </c>
      <c r="L112">
        <v>0</v>
      </c>
      <c r="M112">
        <v>78</v>
      </c>
      <c r="N112">
        <v>0</v>
      </c>
      <c r="O112"/>
      <c r="P112"/>
      <c r="Q112"/>
      <c r="R112"/>
    </row>
    <row r="113" spans="2:18">
      <c r="B113">
        <v>2005</v>
      </c>
      <c r="C113">
        <v>11688</v>
      </c>
      <c r="D113">
        <v>500</v>
      </c>
      <c r="E113">
        <v>11231</v>
      </c>
      <c r="F113">
        <v>9245</v>
      </c>
      <c r="G113">
        <v>442</v>
      </c>
      <c r="H113">
        <v>23271</v>
      </c>
      <c r="I113">
        <v>13784</v>
      </c>
      <c r="J113">
        <v>0</v>
      </c>
      <c r="K113">
        <v>3</v>
      </c>
      <c r="L113">
        <v>0</v>
      </c>
      <c r="M113">
        <v>170</v>
      </c>
      <c r="N113">
        <v>0</v>
      </c>
      <c r="O113"/>
      <c r="P113"/>
      <c r="Q113"/>
      <c r="R113"/>
    </row>
    <row r="114" spans="2:18">
      <c r="B114">
        <v>2010</v>
      </c>
      <c r="C114">
        <v>21414</v>
      </c>
      <c r="D114">
        <v>484</v>
      </c>
      <c r="E114">
        <v>11259</v>
      </c>
      <c r="F114">
        <v>10675</v>
      </c>
      <c r="G114">
        <v>513</v>
      </c>
      <c r="H114">
        <v>22800</v>
      </c>
      <c r="I114">
        <v>12922</v>
      </c>
      <c r="J114">
        <v>0</v>
      </c>
      <c r="K114">
        <v>5</v>
      </c>
      <c r="L114">
        <v>0</v>
      </c>
      <c r="M114">
        <v>294</v>
      </c>
      <c r="N114">
        <v>0</v>
      </c>
      <c r="O114"/>
      <c r="P114"/>
      <c r="Q114"/>
      <c r="R114"/>
    </row>
    <row r="115" spans="2:18">
      <c r="B115">
        <v>2015</v>
      </c>
      <c r="C115">
        <v>8787</v>
      </c>
      <c r="D115">
        <v>212</v>
      </c>
      <c r="E115">
        <v>5195</v>
      </c>
      <c r="F115">
        <v>10949</v>
      </c>
      <c r="G115">
        <v>856</v>
      </c>
      <c r="H115">
        <v>23245</v>
      </c>
      <c r="I115">
        <v>16769</v>
      </c>
      <c r="J115">
        <v>0</v>
      </c>
      <c r="K115">
        <v>9</v>
      </c>
      <c r="L115">
        <v>0</v>
      </c>
      <c r="M115">
        <v>2327</v>
      </c>
      <c r="N115">
        <v>0</v>
      </c>
      <c r="O115"/>
      <c r="P115"/>
      <c r="Q115"/>
      <c r="R115"/>
    </row>
    <row r="116" spans="2:18">
      <c r="B116">
        <v>2016</v>
      </c>
      <c r="C116">
        <v>10509</v>
      </c>
      <c r="D116">
        <v>200</v>
      </c>
      <c r="E116">
        <v>3738</v>
      </c>
      <c r="F116">
        <v>11004</v>
      </c>
      <c r="G116">
        <v>948</v>
      </c>
      <c r="H116">
        <v>23203</v>
      </c>
      <c r="I116">
        <v>15799</v>
      </c>
      <c r="J116">
        <v>0</v>
      </c>
      <c r="K116">
        <v>17</v>
      </c>
      <c r="L116">
        <v>0</v>
      </c>
      <c r="M116">
        <v>3068</v>
      </c>
      <c r="N116">
        <v>0</v>
      </c>
      <c r="O116"/>
      <c r="P116"/>
      <c r="Q116"/>
      <c r="R116"/>
    </row>
    <row r="117" spans="2:18">
      <c r="B117"/>
      <c r="C117"/>
      <c r="D117"/>
      <c r="E117"/>
      <c r="F117"/>
      <c r="G117"/>
      <c r="H117"/>
      <c r="I117"/>
      <c r="J117"/>
      <c r="K117"/>
      <c r="L117"/>
      <c r="M117"/>
      <c r="N117"/>
      <c r="O117"/>
      <c r="P117"/>
      <c r="Q117"/>
      <c r="R117"/>
    </row>
    <row r="118" spans="2:18">
      <c r="B118" t="s">
        <v>81</v>
      </c>
      <c r="C118"/>
      <c r="D118"/>
      <c r="E118"/>
      <c r="F118"/>
      <c r="G118"/>
      <c r="H118"/>
      <c r="I118"/>
      <c r="J118"/>
      <c r="K118"/>
      <c r="L118"/>
      <c r="M118"/>
      <c r="N118"/>
      <c r="O118"/>
      <c r="P118"/>
      <c r="Q118"/>
      <c r="R118"/>
    </row>
    <row r="119" spans="2:18">
      <c r="B119"/>
      <c r="C119"/>
      <c r="D119"/>
      <c r="E119"/>
      <c r="F119"/>
      <c r="G119"/>
      <c r="H119"/>
      <c r="I119"/>
      <c r="J119"/>
      <c r="K119"/>
      <c r="L119"/>
      <c r="M119"/>
      <c r="N119"/>
      <c r="O119"/>
      <c r="P119"/>
      <c r="Q119"/>
      <c r="R119"/>
    </row>
    <row r="120" spans="2:18">
      <c r="B120"/>
      <c r="C120"/>
      <c r="D120"/>
      <c r="E120"/>
      <c r="F120"/>
      <c r="G120"/>
      <c r="H120"/>
      <c r="I120"/>
      <c r="J120"/>
      <c r="K120"/>
      <c r="L120"/>
      <c r="M120"/>
      <c r="N120"/>
      <c r="O120"/>
      <c r="P120"/>
      <c r="Q120"/>
      <c r="R120"/>
    </row>
    <row r="121" spans="2:18">
      <c r="B121"/>
      <c r="C121"/>
      <c r="D121"/>
      <c r="E121"/>
      <c r="F121"/>
      <c r="G121"/>
      <c r="H121"/>
      <c r="I121"/>
      <c r="J121"/>
      <c r="K121"/>
      <c r="L121"/>
      <c r="M121"/>
      <c r="N121"/>
      <c r="O121"/>
      <c r="P121"/>
      <c r="Q121"/>
      <c r="R121"/>
    </row>
    <row r="122" spans="2:18">
      <c r="B122" t="s">
        <v>67</v>
      </c>
      <c r="C122"/>
      <c r="D122"/>
      <c r="E122"/>
      <c r="F122"/>
      <c r="G122"/>
      <c r="H122"/>
      <c r="I122"/>
      <c r="J122"/>
      <c r="K122"/>
      <c r="L122"/>
      <c r="M122"/>
      <c r="N122"/>
      <c r="O122"/>
      <c r="P122"/>
      <c r="Q122"/>
      <c r="R122"/>
    </row>
    <row r="123" spans="2:18">
      <c r="B123" t="s">
        <v>68</v>
      </c>
      <c r="C123"/>
      <c r="D123"/>
      <c r="E123"/>
      <c r="F123"/>
      <c r="G123"/>
      <c r="H123"/>
      <c r="I123"/>
      <c r="J123"/>
      <c r="K123"/>
      <c r="L123"/>
      <c r="M123"/>
      <c r="N123"/>
      <c r="O123"/>
      <c r="P123"/>
      <c r="Q123"/>
      <c r="R123"/>
    </row>
    <row r="124" spans="2:18">
      <c r="B124" t="s">
        <v>69</v>
      </c>
      <c r="C124"/>
      <c r="D124"/>
      <c r="E124"/>
      <c r="F124"/>
      <c r="G124"/>
      <c r="H124"/>
      <c r="I124"/>
      <c r="J124"/>
      <c r="K124"/>
      <c r="L124"/>
      <c r="M124"/>
      <c r="N124"/>
      <c r="O124"/>
      <c r="P124"/>
      <c r="Q124"/>
      <c r="R124"/>
    </row>
    <row r="125" spans="2:18">
      <c r="B125" t="s">
        <v>70</v>
      </c>
      <c r="C125"/>
      <c r="D125"/>
      <c r="E125"/>
      <c r="F125"/>
      <c r="G125"/>
      <c r="H125"/>
      <c r="I125"/>
      <c r="J125"/>
      <c r="K125"/>
      <c r="L125"/>
      <c r="M125"/>
      <c r="N125"/>
      <c r="O125"/>
      <c r="P125"/>
      <c r="Q125"/>
      <c r="R125"/>
    </row>
    <row r="126" spans="2:18">
      <c r="B126"/>
      <c r="C126"/>
      <c r="D126"/>
      <c r="E126"/>
      <c r="F126"/>
      <c r="G126"/>
      <c r="H126"/>
      <c r="I126"/>
      <c r="J126"/>
      <c r="K126"/>
      <c r="L126"/>
      <c r="M126"/>
      <c r="N126"/>
      <c r="O126"/>
      <c r="P126"/>
      <c r="Q126"/>
      <c r="R126"/>
    </row>
    <row r="127" spans="2:18">
      <c r="B127" t="s">
        <v>83</v>
      </c>
      <c r="C127"/>
      <c r="D127"/>
      <c r="E127"/>
      <c r="F127"/>
      <c r="G127"/>
      <c r="H127"/>
      <c r="I127"/>
      <c r="J127"/>
      <c r="K127"/>
      <c r="L127"/>
      <c r="M127"/>
      <c r="N127"/>
      <c r="O127"/>
      <c r="P127"/>
      <c r="Q127"/>
      <c r="R127"/>
    </row>
    <row r="128" spans="2:18">
      <c r="B128" t="s">
        <v>72</v>
      </c>
      <c r="C128"/>
      <c r="D128"/>
      <c r="E128"/>
      <c r="F128"/>
      <c r="G128"/>
      <c r="H128"/>
      <c r="I128"/>
      <c r="J128"/>
      <c r="K128"/>
      <c r="L128"/>
      <c r="M128"/>
      <c r="N128"/>
      <c r="O128"/>
      <c r="P128"/>
      <c r="Q128"/>
      <c r="R128"/>
    </row>
    <row r="129" spans="2:18">
      <c r="B129" t="s">
        <v>73</v>
      </c>
      <c r="C129" t="s">
        <v>74</v>
      </c>
      <c r="D129" t="s">
        <v>75</v>
      </c>
      <c r="E129" t="s">
        <v>76</v>
      </c>
      <c r="F129" t="s">
        <v>77</v>
      </c>
      <c r="G129" t="s">
        <v>78</v>
      </c>
      <c r="H129" t="s">
        <v>18</v>
      </c>
      <c r="I129" t="s">
        <v>20</v>
      </c>
      <c r="J129" t="s">
        <v>24</v>
      </c>
      <c r="K129" t="s">
        <v>46</v>
      </c>
      <c r="L129" t="s">
        <v>79</v>
      </c>
      <c r="M129" t="s">
        <v>21</v>
      </c>
      <c r="N129" t="s">
        <v>80</v>
      </c>
      <c r="O129"/>
      <c r="P129"/>
      <c r="Q129"/>
      <c r="R129"/>
    </row>
    <row r="130" spans="2:18">
      <c r="B130">
        <v>1990</v>
      </c>
      <c r="C130">
        <v>0</v>
      </c>
      <c r="D130">
        <v>6</v>
      </c>
      <c r="E130">
        <v>0</v>
      </c>
      <c r="F130">
        <v>0</v>
      </c>
      <c r="G130">
        <v>0</v>
      </c>
      <c r="H130">
        <v>0</v>
      </c>
      <c r="I130">
        <v>4204</v>
      </c>
      <c r="J130">
        <v>300</v>
      </c>
      <c r="K130">
        <v>0</v>
      </c>
      <c r="L130">
        <v>0</v>
      </c>
      <c r="M130">
        <v>0</v>
      </c>
      <c r="N130">
        <v>0</v>
      </c>
      <c r="O130"/>
      <c r="P130"/>
      <c r="Q130"/>
      <c r="R130"/>
    </row>
    <row r="131" spans="2:18">
      <c r="B131">
        <v>1995</v>
      </c>
      <c r="C131">
        <v>0</v>
      </c>
      <c r="D131">
        <v>9</v>
      </c>
      <c r="E131">
        <v>0</v>
      </c>
      <c r="F131">
        <v>0</v>
      </c>
      <c r="G131">
        <v>0</v>
      </c>
      <c r="H131">
        <v>0</v>
      </c>
      <c r="I131">
        <v>4682</v>
      </c>
      <c r="J131">
        <v>290</v>
      </c>
      <c r="K131">
        <v>0</v>
      </c>
      <c r="L131">
        <v>0</v>
      </c>
      <c r="M131">
        <v>0</v>
      </c>
      <c r="N131">
        <v>0</v>
      </c>
      <c r="O131"/>
      <c r="P131"/>
      <c r="Q131"/>
      <c r="R131"/>
    </row>
    <row r="132" spans="2:18">
      <c r="B132">
        <v>2000</v>
      </c>
      <c r="C132">
        <v>0</v>
      </c>
      <c r="D132">
        <v>5</v>
      </c>
      <c r="E132">
        <v>0</v>
      </c>
      <c r="F132">
        <v>0</v>
      </c>
      <c r="G132">
        <v>0</v>
      </c>
      <c r="H132">
        <v>0</v>
      </c>
      <c r="I132">
        <v>6356</v>
      </c>
      <c r="J132">
        <v>1323</v>
      </c>
      <c r="K132">
        <v>0</v>
      </c>
      <c r="L132">
        <v>0</v>
      </c>
      <c r="M132">
        <v>0</v>
      </c>
      <c r="N132">
        <v>0</v>
      </c>
      <c r="O132"/>
      <c r="P132"/>
      <c r="Q132"/>
      <c r="R132"/>
    </row>
    <row r="133" spans="2:18">
      <c r="B133">
        <v>2005</v>
      </c>
      <c r="C133">
        <v>0</v>
      </c>
      <c r="D133">
        <v>5</v>
      </c>
      <c r="E133">
        <v>0</v>
      </c>
      <c r="F133">
        <v>4</v>
      </c>
      <c r="G133">
        <v>0</v>
      </c>
      <c r="H133">
        <v>0</v>
      </c>
      <c r="I133">
        <v>7019</v>
      </c>
      <c r="J133">
        <v>1658</v>
      </c>
      <c r="K133">
        <v>0</v>
      </c>
      <c r="L133">
        <v>0</v>
      </c>
      <c r="M133">
        <v>0</v>
      </c>
      <c r="N133">
        <v>0</v>
      </c>
      <c r="O133"/>
      <c r="P133"/>
      <c r="Q133"/>
      <c r="R133"/>
    </row>
    <row r="134" spans="2:18">
      <c r="B134">
        <v>2010</v>
      </c>
      <c r="C134">
        <v>0</v>
      </c>
      <c r="D134">
        <v>2</v>
      </c>
      <c r="E134">
        <v>0</v>
      </c>
      <c r="F134">
        <v>0</v>
      </c>
      <c r="G134">
        <v>0</v>
      </c>
      <c r="H134">
        <v>0</v>
      </c>
      <c r="I134">
        <v>12592</v>
      </c>
      <c r="J134">
        <v>4465</v>
      </c>
      <c r="K134">
        <v>0</v>
      </c>
      <c r="L134">
        <v>0</v>
      </c>
      <c r="M134">
        <v>0</v>
      </c>
      <c r="N134">
        <v>0</v>
      </c>
      <c r="O134"/>
      <c r="P134"/>
      <c r="Q134"/>
      <c r="R134"/>
    </row>
    <row r="135" spans="2:18">
      <c r="B135">
        <v>2015</v>
      </c>
      <c r="C135">
        <v>0</v>
      </c>
      <c r="D135">
        <v>4</v>
      </c>
      <c r="E135">
        <v>0</v>
      </c>
      <c r="F135">
        <v>0</v>
      </c>
      <c r="G135">
        <v>0</v>
      </c>
      <c r="H135">
        <v>0</v>
      </c>
      <c r="I135">
        <v>13781</v>
      </c>
      <c r="J135">
        <v>5003</v>
      </c>
      <c r="K135">
        <v>0</v>
      </c>
      <c r="L135">
        <v>0</v>
      </c>
      <c r="M135">
        <v>11</v>
      </c>
      <c r="N135">
        <v>0</v>
      </c>
      <c r="O135"/>
      <c r="P135"/>
      <c r="Q135"/>
      <c r="R135"/>
    </row>
    <row r="136" spans="2:18">
      <c r="B136">
        <v>2016</v>
      </c>
      <c r="C136">
        <v>0</v>
      </c>
      <c r="D136">
        <v>3</v>
      </c>
      <c r="E136">
        <v>0</v>
      </c>
      <c r="F136">
        <v>0</v>
      </c>
      <c r="G136">
        <v>0</v>
      </c>
      <c r="H136">
        <v>0</v>
      </c>
      <c r="I136">
        <v>13470</v>
      </c>
      <c r="J136">
        <v>5068</v>
      </c>
      <c r="K136">
        <v>0</v>
      </c>
      <c r="L136">
        <v>0</v>
      </c>
      <c r="M136">
        <v>9</v>
      </c>
      <c r="N136">
        <v>0</v>
      </c>
      <c r="O136"/>
      <c r="P136"/>
      <c r="Q136"/>
      <c r="R136"/>
    </row>
    <row r="137" spans="2:18">
      <c r="B137"/>
      <c r="C137"/>
      <c r="D137"/>
      <c r="E137"/>
      <c r="F137"/>
      <c r="G137"/>
      <c r="H137"/>
      <c r="I137"/>
      <c r="J137"/>
      <c r="K137"/>
      <c r="L137"/>
      <c r="M137"/>
      <c r="N137"/>
      <c r="O137"/>
      <c r="P137"/>
      <c r="Q137"/>
      <c r="R137"/>
    </row>
    <row r="138" spans="2:18">
      <c r="B138" t="s">
        <v>81</v>
      </c>
      <c r="C138"/>
      <c r="D138"/>
      <c r="E138"/>
      <c r="F138"/>
      <c r="G138"/>
      <c r="H138"/>
      <c r="I138"/>
      <c r="J138"/>
      <c r="K138"/>
      <c r="L138"/>
      <c r="M138"/>
      <c r="N138"/>
      <c r="O138"/>
      <c r="P138"/>
      <c r="Q138"/>
      <c r="R138"/>
    </row>
    <row r="139" spans="2:18">
      <c r="B139"/>
      <c r="C139"/>
      <c r="D139"/>
      <c r="E139"/>
      <c r="F139"/>
      <c r="G139"/>
      <c r="H139"/>
      <c r="I139"/>
      <c r="J139"/>
      <c r="K139"/>
      <c r="L139"/>
      <c r="M139"/>
      <c r="N139"/>
      <c r="O139"/>
      <c r="P139"/>
      <c r="Q139"/>
      <c r="R139"/>
    </row>
    <row r="140" spans="2:18">
      <c r="B140"/>
      <c r="C140"/>
      <c r="D140"/>
      <c r="E140"/>
      <c r="F140"/>
      <c r="G140"/>
      <c r="H140"/>
      <c r="I140"/>
      <c r="J140"/>
      <c r="K140"/>
      <c r="L140"/>
      <c r="M140"/>
      <c r="N140"/>
      <c r="O140"/>
      <c r="P140"/>
      <c r="Q140"/>
      <c r="R140"/>
    </row>
    <row r="141" spans="2:18">
      <c r="B141"/>
      <c r="C141"/>
      <c r="D141"/>
      <c r="E141"/>
      <c r="F141"/>
      <c r="G141"/>
      <c r="H141"/>
      <c r="I141"/>
      <c r="J141"/>
      <c r="K141"/>
      <c r="L141"/>
      <c r="M141"/>
      <c r="N141"/>
      <c r="O141"/>
      <c r="P141"/>
      <c r="Q141"/>
      <c r="R141"/>
    </row>
    <row r="142" spans="2:18">
      <c r="B142" t="s">
        <v>67</v>
      </c>
      <c r="C142"/>
      <c r="D142"/>
      <c r="E142"/>
      <c r="F142"/>
      <c r="G142"/>
      <c r="H142"/>
      <c r="I142"/>
      <c r="J142"/>
      <c r="K142"/>
      <c r="L142"/>
      <c r="M142"/>
      <c r="N142"/>
      <c r="O142"/>
      <c r="P142"/>
      <c r="Q142"/>
      <c r="R142"/>
    </row>
    <row r="143" spans="2:18">
      <c r="B143" t="s">
        <v>68</v>
      </c>
      <c r="C143"/>
      <c r="D143"/>
      <c r="E143"/>
      <c r="F143"/>
      <c r="G143"/>
      <c r="H143"/>
      <c r="I143"/>
      <c r="J143"/>
      <c r="K143"/>
      <c r="L143"/>
      <c r="M143"/>
      <c r="N143"/>
      <c r="O143"/>
      <c r="P143"/>
      <c r="Q143"/>
      <c r="R143"/>
    </row>
    <row r="144" spans="2:18">
      <c r="B144" t="s">
        <v>69</v>
      </c>
      <c r="C144"/>
      <c r="D144"/>
      <c r="E144"/>
      <c r="F144"/>
      <c r="G144"/>
      <c r="H144"/>
      <c r="I144"/>
      <c r="J144"/>
      <c r="K144"/>
      <c r="L144"/>
      <c r="M144"/>
      <c r="N144"/>
      <c r="O144"/>
      <c r="P144"/>
      <c r="Q144"/>
      <c r="R144"/>
    </row>
    <row r="145" spans="2:18">
      <c r="B145" t="s">
        <v>70</v>
      </c>
      <c r="C145"/>
      <c r="D145"/>
      <c r="E145"/>
      <c r="F145"/>
      <c r="G145"/>
      <c r="H145"/>
      <c r="I145"/>
      <c r="J145"/>
      <c r="K145"/>
      <c r="L145"/>
      <c r="M145"/>
      <c r="N145"/>
      <c r="O145"/>
      <c r="P145"/>
      <c r="Q145"/>
      <c r="R145"/>
    </row>
    <row r="146" spans="2:18">
      <c r="B146"/>
      <c r="C146"/>
      <c r="D146"/>
      <c r="E146"/>
      <c r="F146"/>
      <c r="G146"/>
      <c r="H146"/>
      <c r="I146"/>
      <c r="J146"/>
      <c r="K146"/>
      <c r="L146"/>
      <c r="M146"/>
      <c r="N146"/>
      <c r="O146"/>
      <c r="P146"/>
      <c r="Q146"/>
      <c r="R146"/>
    </row>
    <row r="147" spans="2:18">
      <c r="B147" t="s">
        <v>84</v>
      </c>
      <c r="C147"/>
      <c r="D147"/>
      <c r="E147"/>
      <c r="F147"/>
      <c r="G147"/>
      <c r="H147"/>
      <c r="I147"/>
      <c r="J147"/>
      <c r="K147"/>
      <c r="L147"/>
      <c r="M147"/>
      <c r="N147"/>
      <c r="O147"/>
      <c r="P147"/>
      <c r="Q147"/>
      <c r="R147"/>
    </row>
    <row r="148" spans="2:18">
      <c r="B148" t="s">
        <v>72</v>
      </c>
      <c r="C148"/>
      <c r="D148"/>
      <c r="E148"/>
      <c r="F148"/>
      <c r="G148"/>
      <c r="H148"/>
      <c r="I148"/>
      <c r="J148"/>
      <c r="K148"/>
      <c r="L148"/>
      <c r="M148"/>
      <c r="N148"/>
      <c r="O148"/>
      <c r="P148"/>
      <c r="Q148"/>
      <c r="R148"/>
    </row>
    <row r="149" spans="2:18">
      <c r="B149" t="s">
        <v>73</v>
      </c>
      <c r="C149" t="s">
        <v>74</v>
      </c>
      <c r="D149" t="s">
        <v>75</v>
      </c>
      <c r="E149" t="s">
        <v>76</v>
      </c>
      <c r="F149" t="s">
        <v>77</v>
      </c>
      <c r="G149" t="s">
        <v>78</v>
      </c>
      <c r="H149" t="s">
        <v>18</v>
      </c>
      <c r="I149" t="s">
        <v>20</v>
      </c>
      <c r="J149" t="s">
        <v>24</v>
      </c>
      <c r="K149" t="s">
        <v>46</v>
      </c>
      <c r="L149" t="s">
        <v>79</v>
      </c>
      <c r="M149" t="s">
        <v>21</v>
      </c>
      <c r="N149" t="s">
        <v>80</v>
      </c>
      <c r="O149"/>
      <c r="P149"/>
      <c r="Q149"/>
      <c r="R149"/>
    </row>
    <row r="150" spans="2:18">
      <c r="B150">
        <v>1990</v>
      </c>
      <c r="C150">
        <v>82</v>
      </c>
      <c r="D150">
        <v>6</v>
      </c>
      <c r="E150">
        <v>0</v>
      </c>
      <c r="F150">
        <v>184</v>
      </c>
      <c r="G150">
        <v>58</v>
      </c>
      <c r="H150">
        <v>0</v>
      </c>
      <c r="I150">
        <v>121382</v>
      </c>
      <c r="J150">
        <v>0</v>
      </c>
      <c r="K150">
        <v>0</v>
      </c>
      <c r="L150">
        <v>0</v>
      </c>
      <c r="M150">
        <v>0</v>
      </c>
      <c r="N150">
        <v>0</v>
      </c>
      <c r="O150"/>
      <c r="P150"/>
      <c r="Q150"/>
      <c r="R150"/>
    </row>
    <row r="151" spans="2:18">
      <c r="B151">
        <v>1995</v>
      </c>
      <c r="C151">
        <v>85</v>
      </c>
      <c r="D151">
        <v>0</v>
      </c>
      <c r="E151">
        <v>188</v>
      </c>
      <c r="F151">
        <v>265</v>
      </c>
      <c r="G151">
        <v>48</v>
      </c>
      <c r="H151">
        <v>0</v>
      </c>
      <c r="I151">
        <v>122487</v>
      </c>
      <c r="J151">
        <v>0</v>
      </c>
      <c r="K151">
        <v>0</v>
      </c>
      <c r="L151">
        <v>0</v>
      </c>
      <c r="M151">
        <v>10</v>
      </c>
      <c r="N151">
        <v>0</v>
      </c>
      <c r="O151"/>
      <c r="P151"/>
      <c r="Q151"/>
      <c r="R151"/>
    </row>
    <row r="152" spans="2:18">
      <c r="B152">
        <v>2000</v>
      </c>
      <c r="C152">
        <v>72</v>
      </c>
      <c r="D152">
        <v>9</v>
      </c>
      <c r="E152">
        <v>211</v>
      </c>
      <c r="F152">
        <v>226</v>
      </c>
      <c r="G152">
        <v>60</v>
      </c>
      <c r="H152">
        <v>0</v>
      </c>
      <c r="I152">
        <v>142289</v>
      </c>
      <c r="J152">
        <v>0</v>
      </c>
      <c r="K152">
        <v>0</v>
      </c>
      <c r="L152">
        <v>0</v>
      </c>
      <c r="M152">
        <v>31</v>
      </c>
      <c r="N152">
        <v>0</v>
      </c>
      <c r="O152"/>
      <c r="P152"/>
      <c r="Q152"/>
      <c r="R152"/>
    </row>
    <row r="153" spans="2:18">
      <c r="B153">
        <v>2005</v>
      </c>
      <c r="C153">
        <v>132</v>
      </c>
      <c r="D153">
        <v>23</v>
      </c>
      <c r="E153">
        <v>375</v>
      </c>
      <c r="F153">
        <v>290</v>
      </c>
      <c r="G153">
        <v>92</v>
      </c>
      <c r="H153">
        <v>0</v>
      </c>
      <c r="I153">
        <v>136452</v>
      </c>
      <c r="J153">
        <v>0</v>
      </c>
      <c r="K153">
        <v>0</v>
      </c>
      <c r="L153">
        <v>0</v>
      </c>
      <c r="M153">
        <v>499</v>
      </c>
      <c r="N153">
        <v>0</v>
      </c>
      <c r="O153"/>
      <c r="P153"/>
      <c r="Q153"/>
      <c r="R153"/>
    </row>
    <row r="154" spans="2:18">
      <c r="B154">
        <v>2010</v>
      </c>
      <c r="C154">
        <v>135</v>
      </c>
      <c r="D154">
        <v>31</v>
      </c>
      <c r="E154">
        <v>4865</v>
      </c>
      <c r="F154">
        <v>247</v>
      </c>
      <c r="G154">
        <v>195</v>
      </c>
      <c r="H154">
        <v>0</v>
      </c>
      <c r="I154">
        <v>117152</v>
      </c>
      <c r="J154">
        <v>0</v>
      </c>
      <c r="K154">
        <v>0</v>
      </c>
      <c r="L154">
        <v>0</v>
      </c>
      <c r="M154">
        <v>879</v>
      </c>
      <c r="N154">
        <v>0</v>
      </c>
      <c r="O154"/>
      <c r="P154"/>
      <c r="Q154"/>
      <c r="R154"/>
    </row>
    <row r="155" spans="2:18">
      <c r="B155">
        <v>2015</v>
      </c>
      <c r="C155">
        <v>151</v>
      </c>
      <c r="D155">
        <v>23</v>
      </c>
      <c r="E155">
        <v>2599</v>
      </c>
      <c r="F155">
        <v>38</v>
      </c>
      <c r="G155">
        <v>474</v>
      </c>
      <c r="H155">
        <v>0</v>
      </c>
      <c r="I155">
        <v>138450</v>
      </c>
      <c r="J155">
        <v>0</v>
      </c>
      <c r="K155">
        <v>0</v>
      </c>
      <c r="L155">
        <v>0</v>
      </c>
      <c r="M155">
        <v>2515</v>
      </c>
      <c r="N155">
        <v>0</v>
      </c>
      <c r="O155"/>
      <c r="P155"/>
      <c r="Q155"/>
      <c r="R155"/>
    </row>
    <row r="156" spans="2:18">
      <c r="B156">
        <v>2016</v>
      </c>
      <c r="C156">
        <v>146</v>
      </c>
      <c r="D156">
        <v>30</v>
      </c>
      <c r="E156">
        <v>2600</v>
      </c>
      <c r="F156">
        <v>41</v>
      </c>
      <c r="G156">
        <v>395</v>
      </c>
      <c r="H156">
        <v>0</v>
      </c>
      <c r="I156">
        <v>144005</v>
      </c>
      <c r="J156">
        <v>0</v>
      </c>
      <c r="K156">
        <v>0</v>
      </c>
      <c r="L156">
        <v>0</v>
      </c>
      <c r="M156">
        <v>2116</v>
      </c>
      <c r="N156">
        <v>0</v>
      </c>
      <c r="O156"/>
      <c r="P156"/>
      <c r="Q156"/>
      <c r="R156"/>
    </row>
    <row r="157" spans="2:18">
      <c r="B157"/>
      <c r="C157"/>
      <c r="D157"/>
      <c r="E157"/>
      <c r="F157"/>
      <c r="G157"/>
      <c r="H157"/>
      <c r="I157"/>
      <c r="J157"/>
      <c r="K157"/>
      <c r="L157"/>
      <c r="M157"/>
      <c r="N157"/>
      <c r="O157"/>
      <c r="P157"/>
      <c r="Q157"/>
      <c r="R157"/>
    </row>
    <row r="158" spans="2:18">
      <c r="B158" t="s">
        <v>81</v>
      </c>
      <c r="C158"/>
      <c r="D158"/>
      <c r="E158"/>
      <c r="F158"/>
      <c r="G158"/>
      <c r="H158"/>
      <c r="I158"/>
      <c r="J158"/>
      <c r="K158"/>
      <c r="L158"/>
      <c r="M158"/>
      <c r="N158"/>
      <c r="O158"/>
      <c r="P158"/>
      <c r="Q158"/>
      <c r="R158"/>
    </row>
    <row r="159" spans="2:18">
      <c r="B159"/>
      <c r="C159"/>
      <c r="D159"/>
      <c r="E159"/>
      <c r="F159"/>
      <c r="G159"/>
      <c r="H159"/>
      <c r="I159"/>
      <c r="J159"/>
      <c r="K159"/>
      <c r="L159"/>
      <c r="M159"/>
      <c r="N159"/>
      <c r="O159"/>
      <c r="P159"/>
      <c r="Q159"/>
      <c r="R159"/>
    </row>
    <row r="160" spans="2:18">
      <c r="B160"/>
      <c r="C160"/>
      <c r="D160"/>
      <c r="E160"/>
      <c r="F160"/>
      <c r="G160"/>
      <c r="H160"/>
      <c r="I160"/>
      <c r="J160"/>
      <c r="K160"/>
      <c r="L160"/>
      <c r="M160"/>
      <c r="N160"/>
      <c r="O160"/>
      <c r="P160"/>
      <c r="Q160"/>
      <c r="R160"/>
    </row>
    <row r="161" spans="2:18">
      <c r="B161"/>
      <c r="C161"/>
      <c r="D161"/>
      <c r="E161"/>
      <c r="F161"/>
      <c r="G161"/>
      <c r="H161"/>
      <c r="I161"/>
      <c r="J161"/>
      <c r="K161"/>
      <c r="L161"/>
      <c r="M161"/>
      <c r="N161"/>
      <c r="O161"/>
      <c r="P161"/>
      <c r="Q161"/>
      <c r="R161"/>
    </row>
    <row r="162" spans="2:18">
      <c r="B162" t="s">
        <v>67</v>
      </c>
      <c r="C162"/>
      <c r="D162"/>
      <c r="E162"/>
      <c r="F162"/>
      <c r="G162"/>
      <c r="H162"/>
      <c r="I162"/>
      <c r="J162"/>
      <c r="K162"/>
      <c r="L162"/>
      <c r="M162"/>
      <c r="N162"/>
      <c r="O162"/>
      <c r="P162"/>
      <c r="Q162"/>
      <c r="R162"/>
    </row>
    <row r="163" spans="2:18">
      <c r="B163" t="s">
        <v>68</v>
      </c>
      <c r="C163"/>
      <c r="D163"/>
      <c r="E163"/>
      <c r="F163"/>
      <c r="G163"/>
      <c r="H163"/>
      <c r="I163"/>
      <c r="J163"/>
      <c r="K163"/>
      <c r="L163"/>
      <c r="M163"/>
      <c r="N163"/>
      <c r="O163"/>
      <c r="P163"/>
      <c r="Q163"/>
      <c r="R163"/>
    </row>
    <row r="164" spans="2:18">
      <c r="B164" t="s">
        <v>69</v>
      </c>
      <c r="C164"/>
      <c r="D164"/>
      <c r="E164"/>
      <c r="F164"/>
      <c r="G164"/>
      <c r="H164"/>
      <c r="I164"/>
      <c r="J164"/>
      <c r="K164"/>
      <c r="L164"/>
      <c r="M164"/>
      <c r="N164"/>
      <c r="O164"/>
      <c r="P164"/>
      <c r="Q164"/>
      <c r="R164"/>
    </row>
    <row r="165" spans="2:18">
      <c r="B165" t="s">
        <v>70</v>
      </c>
      <c r="C165"/>
      <c r="D165"/>
      <c r="E165"/>
      <c r="F165"/>
      <c r="G165"/>
      <c r="H165"/>
      <c r="I165"/>
      <c r="J165"/>
      <c r="K165"/>
      <c r="L165"/>
      <c r="M165"/>
      <c r="N165"/>
      <c r="O165"/>
      <c r="P165"/>
      <c r="Q165"/>
      <c r="R165"/>
    </row>
    <row r="166" spans="2:18">
      <c r="B166"/>
      <c r="C166"/>
      <c r="D166"/>
      <c r="E166"/>
      <c r="F166"/>
      <c r="G166"/>
      <c r="H166"/>
      <c r="I166"/>
      <c r="J166"/>
      <c r="K166"/>
      <c r="L166"/>
      <c r="M166"/>
      <c r="N166"/>
      <c r="O166"/>
      <c r="P166"/>
      <c r="Q166"/>
      <c r="R166"/>
    </row>
    <row r="167" spans="2:18">
      <c r="B167" t="s">
        <v>85</v>
      </c>
      <c r="C167"/>
      <c r="D167"/>
      <c r="E167"/>
      <c r="F167"/>
      <c r="G167"/>
      <c r="H167"/>
      <c r="I167"/>
      <c r="J167"/>
      <c r="K167"/>
      <c r="L167"/>
      <c r="M167"/>
      <c r="N167"/>
      <c r="O167"/>
      <c r="P167"/>
      <c r="Q167"/>
      <c r="R167"/>
    </row>
    <row r="168" spans="2:18">
      <c r="B168" t="s">
        <v>72</v>
      </c>
      <c r="C168"/>
      <c r="D168"/>
      <c r="E168"/>
      <c r="F168"/>
      <c r="G168"/>
      <c r="H168"/>
      <c r="I168"/>
      <c r="J168"/>
      <c r="K168"/>
      <c r="L168"/>
      <c r="M168"/>
      <c r="N168"/>
      <c r="O168"/>
      <c r="P168"/>
      <c r="Q168"/>
      <c r="R168"/>
    </row>
    <row r="169" spans="2:18">
      <c r="B169" t="s">
        <v>73</v>
      </c>
      <c r="C169" t="s">
        <v>74</v>
      </c>
      <c r="D169" t="s">
        <v>75</v>
      </c>
      <c r="E169" t="s">
        <v>76</v>
      </c>
      <c r="F169" t="s">
        <v>77</v>
      </c>
      <c r="G169" t="s">
        <v>78</v>
      </c>
      <c r="H169" t="s">
        <v>18</v>
      </c>
      <c r="I169" t="s">
        <v>20</v>
      </c>
      <c r="J169" t="s">
        <v>24</v>
      </c>
      <c r="K169" t="s">
        <v>46</v>
      </c>
      <c r="L169" t="s">
        <v>79</v>
      </c>
      <c r="M169" t="s">
        <v>21</v>
      </c>
      <c r="N169" t="s">
        <v>80</v>
      </c>
      <c r="O169"/>
      <c r="P169"/>
      <c r="Q169"/>
      <c r="R169"/>
    </row>
    <row r="170" spans="2:18">
      <c r="B170">
        <v>1990</v>
      </c>
      <c r="C170">
        <v>1589</v>
      </c>
      <c r="D170">
        <v>1301</v>
      </c>
      <c r="E170">
        <v>395</v>
      </c>
      <c r="F170">
        <v>1902</v>
      </c>
      <c r="G170">
        <v>103</v>
      </c>
      <c r="H170">
        <v>68185</v>
      </c>
      <c r="I170">
        <v>73033</v>
      </c>
      <c r="J170">
        <v>0</v>
      </c>
      <c r="K170">
        <v>0</v>
      </c>
      <c r="L170">
        <v>0</v>
      </c>
      <c r="M170">
        <v>6</v>
      </c>
      <c r="N170">
        <v>0</v>
      </c>
      <c r="O170"/>
      <c r="P170"/>
      <c r="Q170"/>
      <c r="R170"/>
    </row>
    <row r="171" spans="2:18">
      <c r="B171">
        <v>1995</v>
      </c>
      <c r="C171">
        <v>3116</v>
      </c>
      <c r="D171">
        <v>3949</v>
      </c>
      <c r="E171">
        <v>667</v>
      </c>
      <c r="F171">
        <v>2308</v>
      </c>
      <c r="G171">
        <v>116</v>
      </c>
      <c r="H171">
        <v>69935</v>
      </c>
      <c r="I171">
        <v>68160</v>
      </c>
      <c r="J171">
        <v>0</v>
      </c>
      <c r="K171">
        <v>1</v>
      </c>
      <c r="L171">
        <v>0</v>
      </c>
      <c r="M171">
        <v>99</v>
      </c>
      <c r="N171">
        <v>0</v>
      </c>
      <c r="O171"/>
      <c r="P171"/>
      <c r="Q171"/>
      <c r="R171"/>
    </row>
    <row r="172" spans="2:18">
      <c r="B172">
        <v>2000</v>
      </c>
      <c r="C172">
        <v>2536</v>
      </c>
      <c r="D172">
        <v>1533</v>
      </c>
      <c r="E172">
        <v>462</v>
      </c>
      <c r="F172">
        <v>4002</v>
      </c>
      <c r="G172">
        <v>340</v>
      </c>
      <c r="H172">
        <v>57316</v>
      </c>
      <c r="I172">
        <v>78619</v>
      </c>
      <c r="J172">
        <v>0</v>
      </c>
      <c r="K172">
        <v>1</v>
      </c>
      <c r="L172">
        <v>0</v>
      </c>
      <c r="M172">
        <v>457</v>
      </c>
      <c r="N172">
        <v>0</v>
      </c>
      <c r="O172"/>
      <c r="P172"/>
      <c r="Q172"/>
      <c r="R172"/>
    </row>
    <row r="173" spans="2:18">
      <c r="B173">
        <v>2005</v>
      </c>
      <c r="C173">
        <v>1926</v>
      </c>
      <c r="D173">
        <v>1379</v>
      </c>
      <c r="E173">
        <v>585</v>
      </c>
      <c r="F173">
        <v>6967</v>
      </c>
      <c r="G173">
        <v>1390</v>
      </c>
      <c r="H173">
        <v>72377</v>
      </c>
      <c r="I173">
        <v>72874</v>
      </c>
      <c r="J173">
        <v>0</v>
      </c>
      <c r="K173">
        <v>2</v>
      </c>
      <c r="L173">
        <v>0</v>
      </c>
      <c r="M173">
        <v>936</v>
      </c>
      <c r="N173">
        <v>0</v>
      </c>
      <c r="O173"/>
      <c r="P173"/>
      <c r="Q173"/>
      <c r="R173"/>
    </row>
    <row r="174" spans="2:18">
      <c r="B174">
        <v>2010</v>
      </c>
      <c r="C174">
        <v>2675</v>
      </c>
      <c r="D174">
        <v>1774</v>
      </c>
      <c r="E174">
        <v>2877</v>
      </c>
      <c r="F174">
        <v>10476</v>
      </c>
      <c r="G174">
        <v>2921</v>
      </c>
      <c r="H174">
        <v>57828</v>
      </c>
      <c r="I174">
        <v>66501</v>
      </c>
      <c r="J174">
        <v>0</v>
      </c>
      <c r="K174">
        <v>9</v>
      </c>
      <c r="L174">
        <v>0</v>
      </c>
      <c r="M174">
        <v>3502</v>
      </c>
      <c r="N174">
        <v>0</v>
      </c>
      <c r="O174"/>
      <c r="P174"/>
      <c r="Q174"/>
      <c r="R174"/>
    </row>
    <row r="175" spans="2:18">
      <c r="B175">
        <v>2015</v>
      </c>
      <c r="C175">
        <v>1261</v>
      </c>
      <c r="D175">
        <v>252</v>
      </c>
      <c r="E175">
        <v>425</v>
      </c>
      <c r="F175">
        <v>9016</v>
      </c>
      <c r="G175">
        <v>2952</v>
      </c>
      <c r="H175">
        <v>56348</v>
      </c>
      <c r="I175">
        <v>75439</v>
      </c>
      <c r="J175">
        <v>0</v>
      </c>
      <c r="K175">
        <v>97</v>
      </c>
      <c r="L175">
        <v>0</v>
      </c>
      <c r="M175">
        <v>16268</v>
      </c>
      <c r="N175">
        <v>0</v>
      </c>
      <c r="O175"/>
      <c r="P175"/>
      <c r="Q175"/>
      <c r="R175"/>
    </row>
    <row r="176" spans="2:18">
      <c r="B176">
        <v>2016</v>
      </c>
      <c r="C176">
        <v>1051</v>
      </c>
      <c r="D176">
        <v>398</v>
      </c>
      <c r="E176">
        <v>623</v>
      </c>
      <c r="F176">
        <v>9806</v>
      </c>
      <c r="G176">
        <v>3272</v>
      </c>
      <c r="H176">
        <v>63101</v>
      </c>
      <c r="I176">
        <v>62137</v>
      </c>
      <c r="J176">
        <v>0</v>
      </c>
      <c r="K176">
        <v>143</v>
      </c>
      <c r="L176">
        <v>0</v>
      </c>
      <c r="M176">
        <v>15479</v>
      </c>
      <c r="N176">
        <v>0</v>
      </c>
      <c r="O176"/>
      <c r="P176"/>
      <c r="Q176"/>
      <c r="R176"/>
    </row>
    <row r="177" spans="2:18">
      <c r="B177"/>
      <c r="C177"/>
      <c r="D177"/>
      <c r="E177"/>
      <c r="F177"/>
      <c r="G177"/>
      <c r="H177"/>
      <c r="I177"/>
      <c r="J177"/>
      <c r="K177"/>
      <c r="L177"/>
      <c r="M177"/>
      <c r="N177"/>
      <c r="O177"/>
      <c r="P177"/>
      <c r="Q177"/>
      <c r="R177"/>
    </row>
    <row r="178" spans="2:18">
      <c r="B178" t="s">
        <v>81</v>
      </c>
      <c r="C178"/>
      <c r="D178"/>
      <c r="E178"/>
      <c r="F178"/>
      <c r="G178"/>
      <c r="H178"/>
      <c r="I178"/>
      <c r="J178"/>
      <c r="K178"/>
      <c r="L178"/>
      <c r="M178"/>
      <c r="N178"/>
      <c r="O178"/>
      <c r="P178"/>
      <c r="Q178"/>
      <c r="R178"/>
    </row>
    <row r="179" spans="2:18">
      <c r="B179"/>
      <c r="C179"/>
      <c r="D179"/>
      <c r="E179"/>
      <c r="F179"/>
      <c r="G179"/>
      <c r="H179"/>
      <c r="I179"/>
      <c r="J179"/>
      <c r="K179"/>
      <c r="L179"/>
      <c r="M179"/>
      <c r="N179"/>
      <c r="O179"/>
      <c r="P179"/>
      <c r="Q179"/>
      <c r="R179"/>
    </row>
    <row r="180" spans="2:18">
      <c r="B180"/>
      <c r="C180"/>
      <c r="D180"/>
      <c r="E180"/>
      <c r="F180"/>
      <c r="G180"/>
      <c r="H180"/>
      <c r="I180"/>
      <c r="J180"/>
      <c r="K180"/>
      <c r="L180"/>
      <c r="M180"/>
      <c r="N180"/>
      <c r="O180"/>
      <c r="P180"/>
      <c r="Q180"/>
      <c r="R180"/>
    </row>
    <row r="181" spans="2:18">
      <c r="B181"/>
      <c r="C181"/>
      <c r="D181"/>
      <c r="E181"/>
      <c r="F181"/>
      <c r="G181"/>
      <c r="H181"/>
      <c r="I181"/>
      <c r="J181"/>
      <c r="K181"/>
      <c r="L181"/>
      <c r="M181"/>
      <c r="N181"/>
      <c r="O181"/>
      <c r="P181"/>
      <c r="Q181"/>
      <c r="R181"/>
    </row>
    <row r="182" spans="2:18">
      <c r="B182" t="s">
        <v>43</v>
      </c>
      <c r="C182"/>
      <c r="D182"/>
      <c r="E182"/>
      <c r="F182"/>
      <c r="G182"/>
      <c r="H182"/>
      <c r="I182"/>
      <c r="J182"/>
      <c r="K182"/>
      <c r="L182"/>
      <c r="M182"/>
      <c r="N182"/>
      <c r="O182"/>
      <c r="P182"/>
      <c r="Q182"/>
      <c r="R182"/>
    </row>
    <row r="183" spans="2:18">
      <c r="B183" t="str">
        <f>B169</f>
        <v>Year</v>
      </c>
      <c r="C183" t="str">
        <f>C169</f>
        <v>Coal</v>
      </c>
      <c r="D183" t="str">
        <f t="shared" ref="D183:N183" si="3">D169</f>
        <v>Oil</v>
      </c>
      <c r="E183" t="str">
        <f t="shared" si="3"/>
        <v>Gas</v>
      </c>
      <c r="F183" t="str">
        <f t="shared" si="3"/>
        <v>Biofuels</v>
      </c>
      <c r="G183" t="str">
        <f t="shared" si="3"/>
        <v>Waste</v>
      </c>
      <c r="H183" t="str">
        <f t="shared" si="3"/>
        <v>Nuclear</v>
      </c>
      <c r="I183" t="str">
        <f t="shared" si="3"/>
        <v>Hydro</v>
      </c>
      <c r="J183" t="str">
        <f t="shared" si="3"/>
        <v>Geothermal</v>
      </c>
      <c r="K183" t="str">
        <f t="shared" si="3"/>
        <v>Solar PV</v>
      </c>
      <c r="L183" t="str">
        <f t="shared" si="3"/>
        <v>Solar thermal</v>
      </c>
      <c r="M183" t="str">
        <f t="shared" si="3"/>
        <v>Wind</v>
      </c>
      <c r="N183" t="str">
        <f t="shared" si="3"/>
        <v>Tide</v>
      </c>
      <c r="O183" t="s">
        <v>50</v>
      </c>
      <c r="P183"/>
      <c r="Q183" t="s">
        <v>86</v>
      </c>
      <c r="R183"/>
    </row>
    <row r="184" spans="2:18">
      <c r="B184">
        <f t="shared" ref="B184:B190" si="4">B170</f>
        <v>1990</v>
      </c>
      <c r="C184" s="96">
        <f>C91+C110+C130+C150+C170</f>
        <v>38041</v>
      </c>
      <c r="D184" s="96">
        <f t="shared" ref="D184:N184" si="5">D91+D110+D130+D150+D170</f>
        <v>3874</v>
      </c>
      <c r="E184" s="96">
        <f t="shared" si="5"/>
        <v>5744</v>
      </c>
      <c r="F184" s="96">
        <f t="shared" si="5"/>
        <v>7390</v>
      </c>
      <c r="G184" s="96">
        <f t="shared" si="5"/>
        <v>223</v>
      </c>
      <c r="H184" s="96">
        <f t="shared" si="5"/>
        <v>87401</v>
      </c>
      <c r="I184" s="96">
        <f t="shared" si="5"/>
        <v>209506</v>
      </c>
      <c r="J184" s="96">
        <f t="shared" si="5"/>
        <v>300</v>
      </c>
      <c r="K184" s="96">
        <f t="shared" si="5"/>
        <v>0</v>
      </c>
      <c r="L184" s="96">
        <f t="shared" si="5"/>
        <v>0</v>
      </c>
      <c r="M184" s="96">
        <f t="shared" si="5"/>
        <v>616</v>
      </c>
      <c r="N184" s="96">
        <f t="shared" si="5"/>
        <v>0</v>
      </c>
      <c r="O184" s="97">
        <f>SUM(C184:N184)</f>
        <v>353095</v>
      </c>
      <c r="P184"/>
      <c r="Q184" s="97">
        <f>F184+I184+J184+K184+L184+M184+N184</f>
        <v>217812</v>
      </c>
      <c r="R184" s="42">
        <f>Q184/O184</f>
        <v>0.61686514960563021</v>
      </c>
    </row>
    <row r="185" spans="2:18">
      <c r="B185">
        <f t="shared" si="4"/>
        <v>1995</v>
      </c>
      <c r="C185" s="96">
        <f t="shared" ref="C185:N190" si="6">C92+C111+C131+C151+C171</f>
        <v>47750</v>
      </c>
      <c r="D185" s="96">
        <f t="shared" si="6"/>
        <v>9030</v>
      </c>
      <c r="E185" s="96">
        <f t="shared" si="6"/>
        <v>11124</v>
      </c>
      <c r="F185" s="96">
        <f t="shared" si="6"/>
        <v>9499</v>
      </c>
      <c r="G185" s="96">
        <f t="shared" si="6"/>
        <v>758</v>
      </c>
      <c r="H185" s="96">
        <f t="shared" si="6"/>
        <v>89151</v>
      </c>
      <c r="I185" s="96">
        <f t="shared" si="6"/>
        <v>208284</v>
      </c>
      <c r="J185" s="96">
        <f t="shared" si="6"/>
        <v>290</v>
      </c>
      <c r="K185" s="96">
        <f t="shared" si="6"/>
        <v>2</v>
      </c>
      <c r="L185" s="96">
        <f t="shared" si="6"/>
        <v>0</v>
      </c>
      <c r="M185" s="96">
        <f t="shared" si="6"/>
        <v>1297</v>
      </c>
      <c r="N185" s="96">
        <f t="shared" si="6"/>
        <v>0</v>
      </c>
      <c r="O185" s="97">
        <f t="shared" ref="O185:O190" si="7">SUM(C185:N185)</f>
        <v>377185</v>
      </c>
      <c r="P185"/>
      <c r="Q185" s="97">
        <f t="shared" ref="Q185:Q190" si="8">F185+I185+J185+K185+L185+M185+N185</f>
        <v>219372</v>
      </c>
      <c r="R185" s="42">
        <f t="shared" ref="R185:R190" si="9">Q185/O185</f>
        <v>0.58160319206755307</v>
      </c>
    </row>
    <row r="186" spans="2:18">
      <c r="B186">
        <f t="shared" si="4"/>
        <v>2000</v>
      </c>
      <c r="C186" s="96">
        <f t="shared" si="6"/>
        <v>32418</v>
      </c>
      <c r="D186" s="96">
        <f t="shared" si="6"/>
        <v>6573</v>
      </c>
      <c r="E186" s="96">
        <f t="shared" si="6"/>
        <v>19578</v>
      </c>
      <c r="F186" s="96">
        <f t="shared" si="6"/>
        <v>13380</v>
      </c>
      <c r="G186" s="96">
        <f t="shared" si="6"/>
        <v>1816</v>
      </c>
      <c r="H186" s="96">
        <f t="shared" si="6"/>
        <v>79795</v>
      </c>
      <c r="I186" s="96">
        <f t="shared" si="6"/>
        <v>241954</v>
      </c>
      <c r="J186" s="96">
        <f t="shared" si="6"/>
        <v>1323</v>
      </c>
      <c r="K186" s="96">
        <f t="shared" si="6"/>
        <v>4</v>
      </c>
      <c r="L186" s="96">
        <f t="shared" si="6"/>
        <v>0</v>
      </c>
      <c r="M186" s="96">
        <f t="shared" si="6"/>
        <v>4807</v>
      </c>
      <c r="N186" s="96">
        <f t="shared" si="6"/>
        <v>0</v>
      </c>
      <c r="O186" s="97">
        <f t="shared" si="7"/>
        <v>401648</v>
      </c>
      <c r="P186"/>
      <c r="Q186" s="97">
        <f t="shared" si="8"/>
        <v>261468</v>
      </c>
      <c r="R186" s="42">
        <f t="shared" si="9"/>
        <v>0.65098792972951436</v>
      </c>
    </row>
    <row r="187" spans="2:18">
      <c r="B187">
        <f t="shared" si="4"/>
        <v>2005</v>
      </c>
      <c r="C187" s="96">
        <f t="shared" si="6"/>
        <v>29209</v>
      </c>
      <c r="D187" s="96">
        <f t="shared" si="6"/>
        <v>3282</v>
      </c>
      <c r="E187" s="96">
        <f t="shared" si="6"/>
        <v>20971</v>
      </c>
      <c r="F187" s="96">
        <f t="shared" si="6"/>
        <v>18681</v>
      </c>
      <c r="G187" s="96">
        <f t="shared" si="6"/>
        <v>3738</v>
      </c>
      <c r="H187" s="96">
        <f t="shared" si="6"/>
        <v>95648</v>
      </c>
      <c r="I187" s="96">
        <f t="shared" si="6"/>
        <v>230152</v>
      </c>
      <c r="J187" s="96">
        <f t="shared" si="6"/>
        <v>1658</v>
      </c>
      <c r="K187" s="96">
        <f t="shared" si="6"/>
        <v>7</v>
      </c>
      <c r="L187" s="96">
        <f t="shared" si="6"/>
        <v>0</v>
      </c>
      <c r="M187" s="96">
        <f t="shared" si="6"/>
        <v>8219</v>
      </c>
      <c r="N187" s="96">
        <f t="shared" si="6"/>
        <v>0</v>
      </c>
      <c r="O187" s="97">
        <f t="shared" si="7"/>
        <v>411565</v>
      </c>
      <c r="P187"/>
      <c r="Q187" s="97">
        <f t="shared" si="8"/>
        <v>258717</v>
      </c>
      <c r="R187" s="42">
        <f t="shared" si="9"/>
        <v>0.6286175938187164</v>
      </c>
    </row>
    <row r="188" spans="2:18">
      <c r="B188">
        <f t="shared" si="4"/>
        <v>2010</v>
      </c>
      <c r="C188" s="96">
        <f t="shared" si="6"/>
        <v>41230</v>
      </c>
      <c r="D188" s="96">
        <f t="shared" si="6"/>
        <v>3065</v>
      </c>
      <c r="E188" s="96">
        <f t="shared" si="6"/>
        <v>26907</v>
      </c>
      <c r="F188" s="96">
        <f t="shared" si="6"/>
        <v>25079</v>
      </c>
      <c r="G188" s="96">
        <f t="shared" si="6"/>
        <v>5288</v>
      </c>
      <c r="H188" s="96">
        <f t="shared" si="6"/>
        <v>80628</v>
      </c>
      <c r="I188" s="96">
        <f t="shared" si="6"/>
        <v>209188</v>
      </c>
      <c r="J188" s="96">
        <f t="shared" si="6"/>
        <v>4465</v>
      </c>
      <c r="K188" s="96">
        <f t="shared" si="6"/>
        <v>20</v>
      </c>
      <c r="L188" s="96">
        <f t="shared" si="6"/>
        <v>0</v>
      </c>
      <c r="M188" s="96">
        <f t="shared" si="6"/>
        <v>12484</v>
      </c>
      <c r="N188" s="96">
        <f t="shared" si="6"/>
        <v>0</v>
      </c>
      <c r="O188" s="97">
        <f t="shared" si="7"/>
        <v>408354</v>
      </c>
      <c r="P188"/>
      <c r="Q188" s="97">
        <f t="shared" si="8"/>
        <v>251236</v>
      </c>
      <c r="R188" s="42">
        <f t="shared" si="9"/>
        <v>0.61524069802181436</v>
      </c>
    </row>
    <row r="189" spans="2:18">
      <c r="B189">
        <f t="shared" si="4"/>
        <v>2015</v>
      </c>
      <c r="C189" s="96">
        <f t="shared" si="6"/>
        <v>17309</v>
      </c>
      <c r="D189" s="96">
        <f t="shared" si="6"/>
        <v>803</v>
      </c>
      <c r="E189" s="96">
        <f t="shared" si="6"/>
        <v>10024</v>
      </c>
      <c r="F189" s="96">
        <f t="shared" si="6"/>
        <v>23297</v>
      </c>
      <c r="G189" s="96">
        <f t="shared" si="6"/>
        <v>5952</v>
      </c>
      <c r="H189" s="96">
        <f t="shared" si="6"/>
        <v>79593</v>
      </c>
      <c r="I189" s="96">
        <f t="shared" si="6"/>
        <v>244457</v>
      </c>
      <c r="J189" s="96">
        <f t="shared" si="6"/>
        <v>5003</v>
      </c>
      <c r="K189" s="96">
        <f t="shared" si="6"/>
        <v>710</v>
      </c>
      <c r="L189" s="96">
        <f t="shared" si="6"/>
        <v>0</v>
      </c>
      <c r="M189" s="96">
        <f t="shared" si="6"/>
        <v>35254</v>
      </c>
      <c r="N189" s="96">
        <f t="shared" si="6"/>
        <v>0</v>
      </c>
      <c r="O189" s="97">
        <f t="shared" si="7"/>
        <v>422402</v>
      </c>
      <c r="P189"/>
      <c r="Q189" s="97">
        <f t="shared" si="8"/>
        <v>308721</v>
      </c>
      <c r="R189" s="42">
        <f t="shared" si="9"/>
        <v>0.73087011898617904</v>
      </c>
    </row>
    <row r="190" spans="2:18">
      <c r="B190">
        <f t="shared" si="4"/>
        <v>2016</v>
      </c>
      <c r="C190" s="96">
        <f t="shared" si="6"/>
        <v>20571</v>
      </c>
      <c r="D190" s="96">
        <f t="shared" si="6"/>
        <v>954</v>
      </c>
      <c r="E190" s="96">
        <f t="shared" si="6"/>
        <v>9127</v>
      </c>
      <c r="F190" s="96">
        <f t="shared" si="6"/>
        <v>24905</v>
      </c>
      <c r="G190" s="96">
        <f t="shared" si="6"/>
        <v>6184</v>
      </c>
      <c r="H190" s="96">
        <f t="shared" si="6"/>
        <v>86304</v>
      </c>
      <c r="I190" s="96">
        <f t="shared" si="6"/>
        <v>235430</v>
      </c>
      <c r="J190" s="96">
        <f t="shared" si="6"/>
        <v>5068</v>
      </c>
      <c r="K190" s="96">
        <f t="shared" si="6"/>
        <v>904</v>
      </c>
      <c r="L190" s="96">
        <f t="shared" si="6"/>
        <v>0</v>
      </c>
      <c r="M190" s="96">
        <f t="shared" si="6"/>
        <v>33454</v>
      </c>
      <c r="N190" s="96">
        <f t="shared" si="6"/>
        <v>0</v>
      </c>
      <c r="O190" s="97">
        <f t="shared" si="7"/>
        <v>422901</v>
      </c>
      <c r="P190"/>
      <c r="Q190" s="97">
        <f t="shared" si="8"/>
        <v>299761</v>
      </c>
      <c r="R190" s="42">
        <f t="shared" si="9"/>
        <v>0.70882074055157118</v>
      </c>
    </row>
    <row r="191" spans="2:18">
      <c r="B191"/>
      <c r="C191"/>
      <c r="D191"/>
      <c r="E191"/>
      <c r="F191"/>
      <c r="G191"/>
      <c r="H191"/>
      <c r="I191"/>
      <c r="J191"/>
      <c r="K191"/>
      <c r="L191"/>
      <c r="M191"/>
      <c r="N191"/>
      <c r="O191"/>
      <c r="P191"/>
      <c r="Q191"/>
      <c r="R191"/>
    </row>
    <row r="192" spans="2:18">
      <c r="B192"/>
      <c r="C192" s="42">
        <f t="shared" ref="C192:M192" si="10">C190/C187</f>
        <v>0.7042692320860009</v>
      </c>
      <c r="D192" s="42">
        <f t="shared" si="10"/>
        <v>0.2906764168190128</v>
      </c>
      <c r="E192" s="42">
        <f t="shared" si="10"/>
        <v>0.43522006580515948</v>
      </c>
      <c r="F192" s="42">
        <f t="shared" si="10"/>
        <v>1.3331727423585462</v>
      </c>
      <c r="G192" s="42">
        <f t="shared" si="10"/>
        <v>1.6543606206527555</v>
      </c>
      <c r="H192" s="42">
        <f t="shared" si="10"/>
        <v>0.9023084643693543</v>
      </c>
      <c r="I192" s="42">
        <f t="shared" si="10"/>
        <v>1.0229326705829191</v>
      </c>
      <c r="J192" s="42">
        <f t="shared" si="10"/>
        <v>3.0566948130277445</v>
      </c>
      <c r="K192" s="42">
        <f t="shared" si="10"/>
        <v>129.14285714285714</v>
      </c>
      <c r="L192" s="42" t="e">
        <f t="shared" si="10"/>
        <v>#DIV/0!</v>
      </c>
      <c r="M192" s="42">
        <f t="shared" si="10"/>
        <v>4.0703248570385693</v>
      </c>
      <c r="N192"/>
      <c r="O192"/>
      <c r="P192"/>
      <c r="Q192"/>
      <c r="R192"/>
    </row>
    <row r="193" spans="2:18">
      <c r="B193"/>
      <c r="C193"/>
      <c r="D193"/>
      <c r="E193"/>
      <c r="F193"/>
      <c r="G193"/>
      <c r="H193"/>
      <c r="I193"/>
      <c r="J193"/>
      <c r="K193"/>
      <c r="L193"/>
      <c r="M193"/>
      <c r="N193"/>
      <c r="O193"/>
      <c r="P193"/>
      <c r="Q193"/>
      <c r="R193"/>
    </row>
    <row r="194" spans="2:18">
      <c r="B194"/>
      <c r="C194" s="96">
        <f>C190-C187</f>
        <v>-8638</v>
      </c>
      <c r="D194" s="96">
        <f t="shared" ref="D194:M194" si="11">D190-D187</f>
        <v>-2328</v>
      </c>
      <c r="E194" s="96">
        <f t="shared" si="11"/>
        <v>-11844</v>
      </c>
      <c r="F194" s="96">
        <f t="shared" si="11"/>
        <v>6224</v>
      </c>
      <c r="G194" s="96">
        <f t="shared" si="11"/>
        <v>2446</v>
      </c>
      <c r="H194" s="96">
        <f t="shared" si="11"/>
        <v>-9344</v>
      </c>
      <c r="I194" s="96">
        <f t="shared" si="11"/>
        <v>5278</v>
      </c>
      <c r="J194" s="96">
        <f t="shared" si="11"/>
        <v>3410</v>
      </c>
      <c r="K194" s="96">
        <f t="shared" si="11"/>
        <v>897</v>
      </c>
      <c r="L194" s="96">
        <f t="shared" si="11"/>
        <v>0</v>
      </c>
      <c r="M194" s="96">
        <f t="shared" si="11"/>
        <v>25235</v>
      </c>
      <c r="N194"/>
      <c r="O194"/>
      <c r="P194"/>
      <c r="Q194"/>
      <c r="R194"/>
    </row>
    <row r="195" spans="2:18">
      <c r="B195"/>
      <c r="C195"/>
      <c r="D195"/>
      <c r="E195"/>
      <c r="F195"/>
      <c r="G195"/>
      <c r="H195"/>
      <c r="I195"/>
      <c r="J195"/>
      <c r="K195"/>
      <c r="L195"/>
      <c r="M195"/>
      <c r="N195"/>
      <c r="O195"/>
      <c r="P195"/>
      <c r="Q195"/>
      <c r="R195"/>
    </row>
    <row r="196" spans="2:18">
      <c r="B196"/>
      <c r="C196"/>
      <c r="D196"/>
      <c r="E196"/>
      <c r="F196"/>
      <c r="G196"/>
      <c r="H196"/>
      <c r="I196"/>
      <c r="J196"/>
      <c r="K196"/>
      <c r="L196"/>
      <c r="M196"/>
      <c r="N196"/>
      <c r="O196"/>
      <c r="P196"/>
      <c r="Q196"/>
      <c r="R196"/>
    </row>
    <row r="197" spans="2:18">
      <c r="B197"/>
      <c r="C197"/>
      <c r="D197"/>
      <c r="E197"/>
      <c r="F197"/>
      <c r="G197"/>
      <c r="H197"/>
      <c r="I197"/>
      <c r="J197"/>
      <c r="K197"/>
      <c r="L197"/>
      <c r="M197"/>
      <c r="N197"/>
      <c r="O197"/>
      <c r="P197"/>
      <c r="Q197"/>
      <c r="R197"/>
    </row>
    <row r="198" spans="2:18">
      <c r="B198"/>
      <c r="C198"/>
      <c r="D198"/>
      <c r="E198"/>
      <c r="F198" s="97">
        <f>F190*3.6/1000</f>
        <v>89.658000000000001</v>
      </c>
      <c r="G198"/>
      <c r="H198"/>
      <c r="I198"/>
      <c r="J198"/>
      <c r="K198"/>
      <c r="L198"/>
      <c r="M198"/>
      <c r="N198"/>
      <c r="O198"/>
      <c r="P198"/>
      <c r="Q198"/>
      <c r="R198"/>
    </row>
    <row r="199" spans="2:18">
      <c r="B199"/>
      <c r="C199"/>
      <c r="D199"/>
      <c r="E199"/>
      <c r="F199" s="97">
        <f>F198/0.4</f>
        <v>224.14499999999998</v>
      </c>
      <c r="G199"/>
      <c r="H199"/>
      <c r="I199"/>
      <c r="J199"/>
      <c r="K199"/>
      <c r="L199"/>
      <c r="M199"/>
      <c r="N199"/>
      <c r="O199"/>
      <c r="P199"/>
      <c r="Q199"/>
      <c r="R199"/>
    </row>
  </sheetData>
  <mergeCells count="3">
    <mergeCell ref="D42:E42"/>
    <mergeCell ref="F42:G42"/>
    <mergeCell ref="I42:J42"/>
  </mergeCells>
  <pageMargins left="0" right="0" top="0" bottom="0" header="0" footer="0"/>
  <pageSetup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7CD1E-6B60-49F2-A435-8167AAF3805B}">
  <dimension ref="A1:S60"/>
  <sheetViews>
    <sheetView topLeftCell="B1" zoomScale="85" zoomScaleNormal="85" workbookViewId="0">
      <selection activeCell="R11" sqref="R11"/>
    </sheetView>
  </sheetViews>
  <sheetFormatPr defaultRowHeight="15"/>
  <cols>
    <col min="1" max="1" width="115.140625" bestFit="1" customWidth="1"/>
    <col min="2" max="2" width="54.140625" customWidth="1"/>
  </cols>
  <sheetData>
    <row r="1" spans="1:17" ht="18.75">
      <c r="A1" s="36" t="s">
        <v>34</v>
      </c>
      <c r="B1" s="37"/>
      <c r="C1" s="37"/>
      <c r="D1" s="37"/>
      <c r="E1" s="37"/>
      <c r="F1" s="37"/>
      <c r="G1" s="37"/>
      <c r="H1" s="37"/>
      <c r="I1" s="37"/>
      <c r="J1" s="37"/>
      <c r="K1" s="37"/>
      <c r="L1" s="37"/>
      <c r="M1" s="37"/>
      <c r="N1" s="37"/>
      <c r="O1" s="37"/>
    </row>
    <row r="3" spans="1:17">
      <c r="A3" s="37"/>
      <c r="B3" s="37"/>
      <c r="C3" s="38">
        <v>2004</v>
      </c>
      <c r="D3" s="38">
        <v>2005</v>
      </c>
      <c r="E3" s="38">
        <v>2006</v>
      </c>
      <c r="F3" s="38">
        <v>2007</v>
      </c>
      <c r="G3" s="38">
        <v>2008</v>
      </c>
      <c r="H3" s="38">
        <v>2009</v>
      </c>
      <c r="I3" s="38">
        <v>2010</v>
      </c>
      <c r="J3" s="38">
        <v>2011</v>
      </c>
      <c r="K3" s="38">
        <v>2012</v>
      </c>
      <c r="L3" s="38">
        <v>2013</v>
      </c>
      <c r="M3" s="38">
        <v>2014</v>
      </c>
      <c r="N3" s="38">
        <v>2015</v>
      </c>
      <c r="O3" s="38">
        <v>2016</v>
      </c>
      <c r="P3" s="38">
        <v>2017</v>
      </c>
      <c r="Q3" s="38">
        <v>2018</v>
      </c>
    </row>
    <row r="4" spans="1:17">
      <c r="A4" s="39" t="s">
        <v>28</v>
      </c>
      <c r="B4" s="39" t="s">
        <v>35</v>
      </c>
      <c r="C4" s="40">
        <v>23.8</v>
      </c>
      <c r="D4" s="40">
        <v>24.6</v>
      </c>
      <c r="E4" s="40">
        <v>24</v>
      </c>
      <c r="F4" s="40">
        <v>25</v>
      </c>
      <c r="G4" s="40">
        <v>25.9</v>
      </c>
      <c r="H4" s="40">
        <v>28.3</v>
      </c>
      <c r="I4" s="40">
        <v>32.700000000000003</v>
      </c>
      <c r="J4" s="40">
        <v>35.9</v>
      </c>
      <c r="K4" s="40">
        <v>38.700000000000003</v>
      </c>
      <c r="L4" s="40">
        <v>43.1</v>
      </c>
      <c r="M4" s="40">
        <v>48.5</v>
      </c>
      <c r="N4" s="40">
        <v>51.3</v>
      </c>
      <c r="O4" s="40">
        <v>53.7</v>
      </c>
      <c r="P4" s="40">
        <v>60</v>
      </c>
      <c r="Q4" s="40">
        <v>62.4</v>
      </c>
    </row>
    <row r="5" spans="1:17">
      <c r="A5" s="39" t="s">
        <v>29</v>
      </c>
      <c r="B5" s="39" t="s">
        <v>35</v>
      </c>
      <c r="C5" s="40">
        <v>26.7</v>
      </c>
      <c r="D5" s="40">
        <v>26.9</v>
      </c>
      <c r="E5" s="40">
        <v>26.4</v>
      </c>
      <c r="F5" s="40">
        <v>25.5</v>
      </c>
      <c r="G5" s="40">
        <v>27.3</v>
      </c>
      <c r="H5" s="40">
        <v>27.3</v>
      </c>
      <c r="I5" s="40">
        <v>27.7</v>
      </c>
      <c r="J5" s="40">
        <v>29.4</v>
      </c>
      <c r="K5" s="40">
        <v>29.5</v>
      </c>
      <c r="L5" s="40">
        <v>30.9</v>
      </c>
      <c r="M5" s="40">
        <v>31.4</v>
      </c>
      <c r="N5" s="40">
        <v>32.5</v>
      </c>
      <c r="O5" s="40">
        <v>32.9</v>
      </c>
      <c r="P5" s="40">
        <v>35.200000000000003</v>
      </c>
      <c r="Q5" s="40">
        <v>36.799999999999997</v>
      </c>
    </row>
    <row r="6" spans="1:17">
      <c r="A6" s="39" t="s">
        <v>30</v>
      </c>
      <c r="B6" s="39" t="s">
        <v>35</v>
      </c>
      <c r="C6" s="40">
        <v>93.1</v>
      </c>
      <c r="D6" s="40">
        <v>94.9</v>
      </c>
      <c r="E6" s="40">
        <v>93.5</v>
      </c>
      <c r="F6" s="40">
        <v>113.7</v>
      </c>
      <c r="G6" s="40">
        <v>90.8</v>
      </c>
      <c r="H6" s="40">
        <v>92.9</v>
      </c>
      <c r="I6" s="40">
        <v>92.4</v>
      </c>
      <c r="J6" s="40">
        <v>93.9</v>
      </c>
      <c r="K6" s="40">
        <v>95.4</v>
      </c>
      <c r="L6" s="40">
        <v>96.7</v>
      </c>
      <c r="M6" s="40">
        <v>97.1</v>
      </c>
      <c r="N6" s="40">
        <v>93.1</v>
      </c>
      <c r="O6" s="40">
        <v>95.3</v>
      </c>
      <c r="P6" s="40">
        <v>99</v>
      </c>
      <c r="Q6" s="40">
        <v>99</v>
      </c>
    </row>
    <row r="7" spans="1:17">
      <c r="A7" s="39" t="s">
        <v>31</v>
      </c>
      <c r="B7" s="39" t="s">
        <v>35</v>
      </c>
      <c r="C7" s="40">
        <v>97.3</v>
      </c>
      <c r="D7" s="40">
        <v>96.8</v>
      </c>
      <c r="E7" s="40">
        <v>100.2</v>
      </c>
      <c r="F7" s="40">
        <v>98.5</v>
      </c>
      <c r="G7" s="40">
        <v>99.6</v>
      </c>
      <c r="H7" s="40">
        <v>104.7</v>
      </c>
      <c r="I7" s="40">
        <v>97.6</v>
      </c>
      <c r="J7" s="40">
        <v>105.2</v>
      </c>
      <c r="K7" s="40">
        <v>103.9</v>
      </c>
      <c r="L7" s="40">
        <v>106.3</v>
      </c>
      <c r="M7" s="40">
        <v>109.5</v>
      </c>
      <c r="N7" s="40">
        <v>106</v>
      </c>
      <c r="O7" s="40">
        <v>104.7</v>
      </c>
      <c r="P7" s="40">
        <v>104.9</v>
      </c>
      <c r="Q7" s="40">
        <v>106.8</v>
      </c>
    </row>
    <row r="8" spans="1:17">
      <c r="A8" s="39" t="s">
        <v>32</v>
      </c>
      <c r="B8" s="39" t="s">
        <v>35</v>
      </c>
      <c r="C8" s="40">
        <v>51.2</v>
      </c>
      <c r="D8" s="40">
        <v>50.9</v>
      </c>
      <c r="E8" s="40">
        <v>51.8</v>
      </c>
      <c r="F8" s="40">
        <v>53.2</v>
      </c>
      <c r="G8" s="40">
        <v>53.6</v>
      </c>
      <c r="H8" s="40">
        <v>58.3</v>
      </c>
      <c r="I8" s="40">
        <v>56</v>
      </c>
      <c r="J8" s="40">
        <v>59.9</v>
      </c>
      <c r="K8" s="40">
        <v>60</v>
      </c>
      <c r="L8" s="40">
        <v>61.8</v>
      </c>
      <c r="M8" s="40">
        <v>63.2</v>
      </c>
      <c r="N8" s="40">
        <v>65.8</v>
      </c>
      <c r="O8" s="40">
        <v>64.900000000000006</v>
      </c>
      <c r="P8" s="40">
        <v>65.900000000000006</v>
      </c>
      <c r="Q8" s="40">
        <v>66.2</v>
      </c>
    </row>
    <row r="10" spans="1:17" ht="150">
      <c r="A10" s="41" t="s">
        <v>36</v>
      </c>
      <c r="B10" s="58"/>
      <c r="C10" s="58"/>
      <c r="D10" s="58"/>
      <c r="E10" s="58"/>
      <c r="F10" s="58"/>
      <c r="G10" s="58"/>
      <c r="H10" s="58"/>
      <c r="I10" s="58"/>
      <c r="J10" s="58"/>
      <c r="K10" s="58"/>
      <c r="L10" s="58"/>
      <c r="M10" s="37"/>
      <c r="N10" s="37"/>
      <c r="O10" s="37"/>
    </row>
    <row r="11" spans="1:17">
      <c r="B11" s="59"/>
      <c r="C11" s="59"/>
      <c r="D11" s="59"/>
      <c r="E11" s="59"/>
      <c r="F11" s="59"/>
      <c r="G11" s="59"/>
      <c r="H11" s="59"/>
      <c r="I11" s="59"/>
      <c r="J11" s="59"/>
      <c r="K11" s="59"/>
      <c r="L11" s="59"/>
    </row>
    <row r="12" spans="1:17">
      <c r="A12" s="37" t="s">
        <v>126</v>
      </c>
      <c r="B12" s="58"/>
      <c r="C12" s="58"/>
      <c r="D12" s="58"/>
      <c r="E12" s="58"/>
      <c r="F12" s="58"/>
      <c r="G12" s="58"/>
      <c r="H12" s="58"/>
      <c r="I12" s="58"/>
      <c r="J12" s="58"/>
      <c r="K12" s="58"/>
      <c r="L12" s="58"/>
      <c r="M12" s="37"/>
      <c r="N12" s="37"/>
      <c r="O12" s="37"/>
    </row>
    <row r="13" spans="1:17">
      <c r="A13" s="37" t="s">
        <v>125</v>
      </c>
      <c r="B13" s="58"/>
      <c r="C13" s="58"/>
      <c r="D13" s="58"/>
      <c r="E13" s="58"/>
      <c r="F13" s="58"/>
      <c r="G13" s="58"/>
      <c r="H13" s="58"/>
      <c r="I13" s="58"/>
      <c r="J13" s="58"/>
      <c r="K13" s="58"/>
      <c r="L13" s="58"/>
      <c r="M13" s="37"/>
      <c r="N13" s="37"/>
      <c r="O13" s="37"/>
    </row>
    <row r="14" spans="1:17">
      <c r="B14" s="59"/>
      <c r="C14" s="59"/>
      <c r="D14" s="59"/>
      <c r="E14" s="59"/>
      <c r="F14" s="59"/>
      <c r="G14" s="59"/>
      <c r="H14" s="59"/>
      <c r="I14" s="59"/>
      <c r="J14" s="59"/>
      <c r="K14" s="59"/>
      <c r="L14" s="59"/>
    </row>
    <row r="15" spans="1:17">
      <c r="A15" s="37" t="s">
        <v>37</v>
      </c>
      <c r="B15" s="58"/>
      <c r="C15" s="58"/>
      <c r="D15" s="58"/>
      <c r="E15" s="58"/>
      <c r="F15" s="58"/>
      <c r="G15" s="58"/>
      <c r="H15" s="58"/>
      <c r="I15" s="58"/>
      <c r="J15" s="58"/>
      <c r="K15" s="58"/>
      <c r="L15" s="58"/>
      <c r="M15" s="37"/>
      <c r="N15" s="37"/>
      <c r="O15" s="37"/>
    </row>
    <row r="16" spans="1:17">
      <c r="A16" s="37" t="s">
        <v>124</v>
      </c>
      <c r="B16" s="58"/>
      <c r="C16" s="58"/>
      <c r="D16" s="58"/>
      <c r="E16" s="58"/>
      <c r="F16" s="58"/>
      <c r="G16" s="58"/>
      <c r="H16" s="58"/>
      <c r="I16" s="58"/>
      <c r="J16" s="58"/>
      <c r="K16" s="58"/>
      <c r="L16" s="58"/>
      <c r="M16" s="37"/>
      <c r="N16" s="37"/>
      <c r="O16" s="37"/>
    </row>
    <row r="17" spans="1:12">
      <c r="A17" s="130" t="s">
        <v>123</v>
      </c>
      <c r="B17" s="59"/>
      <c r="C17" s="59"/>
      <c r="D17" s="59"/>
      <c r="E17" s="59"/>
      <c r="F17" s="59"/>
      <c r="G17" s="59"/>
      <c r="H17" s="59"/>
      <c r="I17" s="59"/>
      <c r="J17" s="59"/>
      <c r="K17" s="59"/>
      <c r="L17" s="59"/>
    </row>
    <row r="18" spans="1:12">
      <c r="B18" s="59"/>
      <c r="C18" s="59"/>
      <c r="D18" s="59"/>
      <c r="E18" s="59"/>
      <c r="F18" s="59"/>
      <c r="G18" s="59"/>
      <c r="H18" s="59"/>
      <c r="I18" s="59"/>
      <c r="J18" s="59"/>
      <c r="K18" s="59"/>
      <c r="L18" s="59"/>
    </row>
    <row r="19" spans="1:12">
      <c r="B19" s="59"/>
      <c r="C19" s="59"/>
      <c r="D19" s="59"/>
      <c r="E19" s="59"/>
      <c r="F19" s="59"/>
      <c r="G19" s="59"/>
      <c r="H19" s="59"/>
      <c r="I19" s="59"/>
      <c r="J19" s="59"/>
      <c r="K19" s="59"/>
      <c r="L19" s="59"/>
    </row>
    <row r="20" spans="1:12" ht="15.75" thickBot="1">
      <c r="A20" s="37" t="s">
        <v>39</v>
      </c>
      <c r="B20" s="59"/>
      <c r="C20" s="59"/>
      <c r="D20" s="59"/>
      <c r="E20" s="59"/>
      <c r="F20" s="59"/>
      <c r="G20" s="59"/>
      <c r="H20" s="59"/>
      <c r="I20" s="59"/>
      <c r="J20" s="59"/>
      <c r="K20" s="59"/>
      <c r="L20" s="59"/>
    </row>
    <row r="21" spans="1:12">
      <c r="A21" s="37" t="s">
        <v>40</v>
      </c>
      <c r="B21" s="59"/>
      <c r="C21" s="133" t="s">
        <v>28</v>
      </c>
      <c r="D21" s="60" t="s">
        <v>28</v>
      </c>
      <c r="E21" s="60" t="s">
        <v>29</v>
      </c>
      <c r="F21" s="60" t="s">
        <v>29</v>
      </c>
      <c r="G21" s="60" t="s">
        <v>30</v>
      </c>
      <c r="H21" s="60" t="s">
        <v>30</v>
      </c>
      <c r="I21" s="60" t="s">
        <v>31</v>
      </c>
      <c r="J21" s="60" t="s">
        <v>31</v>
      </c>
      <c r="K21" s="60" t="s">
        <v>32</v>
      </c>
      <c r="L21" s="60" t="s">
        <v>32</v>
      </c>
    </row>
    <row r="22" spans="1:12">
      <c r="B22" s="59"/>
      <c r="C22" s="61">
        <v>2008</v>
      </c>
      <c r="D22" s="131">
        <v>2018</v>
      </c>
      <c r="E22" s="4">
        <v>2008</v>
      </c>
      <c r="F22" s="131">
        <v>2018</v>
      </c>
      <c r="G22" s="4">
        <v>2008</v>
      </c>
      <c r="H22" s="131">
        <v>2018</v>
      </c>
      <c r="I22" s="4">
        <v>2008</v>
      </c>
      <c r="J22" s="131">
        <v>2018</v>
      </c>
      <c r="K22" s="4">
        <v>2008</v>
      </c>
      <c r="L22" s="132">
        <v>2018</v>
      </c>
    </row>
    <row r="23" spans="1:12" ht="15.75" thickBot="1">
      <c r="B23" s="59"/>
      <c r="C23" s="62">
        <f>VLOOKUP(C21,$A$3:$Q$8,MATCH(C22,$A$3:$Q$3))</f>
        <v>25.9</v>
      </c>
      <c r="D23" s="62">
        <f>VLOOKUP(D21,$A$3:$Q$8,MATCH(D22,$A$3:$Q$3))</f>
        <v>62.4</v>
      </c>
      <c r="E23" s="62">
        <f t="shared" ref="E23:L23" si="0">VLOOKUP(E21,$A$3:$Q$8,MATCH(E22,$A$3:$Q$3))</f>
        <v>27.3</v>
      </c>
      <c r="F23" s="62">
        <f t="shared" si="0"/>
        <v>36.799999999999997</v>
      </c>
      <c r="G23" s="62">
        <f t="shared" si="0"/>
        <v>90.8</v>
      </c>
      <c r="H23" s="62">
        <f t="shared" si="0"/>
        <v>99</v>
      </c>
      <c r="I23" s="62">
        <f t="shared" si="0"/>
        <v>99.6</v>
      </c>
      <c r="J23" s="62">
        <f t="shared" si="0"/>
        <v>106.8</v>
      </c>
      <c r="K23" s="62">
        <f t="shared" si="0"/>
        <v>53.6</v>
      </c>
      <c r="L23" s="134">
        <f t="shared" si="0"/>
        <v>66.2</v>
      </c>
    </row>
    <row r="31" spans="1:12">
      <c r="A31" s="37" t="s">
        <v>41</v>
      </c>
    </row>
    <row r="32" spans="1:12">
      <c r="A32" s="37" t="s">
        <v>42</v>
      </c>
    </row>
    <row r="41" spans="1:19">
      <c r="A41" s="53"/>
      <c r="B41" s="53"/>
      <c r="C41" s="53"/>
      <c r="D41" s="53"/>
      <c r="E41" s="53"/>
      <c r="F41" s="53"/>
      <c r="G41" s="53"/>
      <c r="H41" s="53"/>
      <c r="I41" s="53"/>
      <c r="J41" s="53"/>
      <c r="K41" s="53"/>
      <c r="L41" s="53"/>
      <c r="M41" s="53"/>
      <c r="N41" s="53"/>
      <c r="O41" s="53"/>
      <c r="P41" s="53"/>
      <c r="Q41" s="53"/>
      <c r="R41" s="53"/>
      <c r="S41" s="53"/>
    </row>
    <row r="42" spans="1:19">
      <c r="A42" s="53"/>
      <c r="B42" s="53"/>
      <c r="C42" s="53"/>
      <c r="D42" s="53"/>
      <c r="E42" s="53"/>
      <c r="F42" s="53"/>
      <c r="G42" s="53"/>
      <c r="H42" s="53"/>
      <c r="I42" s="53"/>
      <c r="J42" s="53"/>
      <c r="K42" s="53"/>
      <c r="L42" s="53"/>
      <c r="M42" s="53"/>
      <c r="N42" s="53"/>
      <c r="O42" s="53"/>
      <c r="P42" s="53"/>
      <c r="Q42" s="53"/>
      <c r="R42" s="53"/>
      <c r="S42" s="53"/>
    </row>
    <row r="43" spans="1:19">
      <c r="A43" s="53"/>
      <c r="B43" s="53"/>
      <c r="C43" s="53"/>
      <c r="D43" s="53"/>
      <c r="E43" s="53"/>
      <c r="F43" s="53"/>
      <c r="G43" s="53"/>
      <c r="H43" s="53"/>
      <c r="I43" s="53"/>
      <c r="J43" s="53"/>
      <c r="K43" s="53"/>
      <c r="L43" s="53"/>
      <c r="M43" s="53"/>
      <c r="N43" s="53"/>
      <c r="O43" s="53"/>
      <c r="P43" s="53"/>
      <c r="Q43" s="53"/>
      <c r="R43" s="53"/>
      <c r="S43" s="53"/>
    </row>
    <row r="44" spans="1:19">
      <c r="A44" s="53"/>
      <c r="B44" s="53"/>
      <c r="C44" s="53"/>
      <c r="D44" s="53"/>
      <c r="E44" s="53"/>
      <c r="F44" s="53"/>
      <c r="G44" s="53"/>
      <c r="H44" s="53"/>
      <c r="I44" s="53"/>
      <c r="J44" s="53"/>
      <c r="K44" s="53"/>
      <c r="L44" s="53"/>
      <c r="M44" s="53"/>
      <c r="N44" s="53"/>
      <c r="O44" s="53"/>
      <c r="P44" s="53"/>
      <c r="Q44" s="53"/>
      <c r="R44" s="53"/>
      <c r="S44" s="53"/>
    </row>
    <row r="45" spans="1:19">
      <c r="A45" s="53"/>
      <c r="B45" s="53"/>
      <c r="C45" s="53"/>
      <c r="D45" s="53"/>
      <c r="E45" s="53"/>
      <c r="F45" s="53"/>
      <c r="G45" s="53"/>
      <c r="H45" s="53"/>
      <c r="I45" s="53"/>
      <c r="J45" s="53"/>
      <c r="K45" s="53"/>
      <c r="L45" s="53"/>
      <c r="M45" s="53"/>
      <c r="N45" s="53"/>
      <c r="O45" s="53"/>
      <c r="P45" s="53"/>
      <c r="Q45" s="53"/>
      <c r="R45" s="53"/>
      <c r="S45" s="53"/>
    </row>
    <row r="46" spans="1:19">
      <c r="A46" s="53"/>
      <c r="B46" s="53"/>
      <c r="C46" s="53"/>
      <c r="D46" s="53"/>
      <c r="E46" s="53"/>
      <c r="F46" s="53"/>
      <c r="G46" s="53"/>
      <c r="H46" s="53"/>
      <c r="I46" s="53"/>
      <c r="J46" s="53"/>
      <c r="K46" s="53"/>
      <c r="L46" s="53"/>
      <c r="M46" s="53"/>
      <c r="N46" s="53"/>
      <c r="O46" s="53"/>
      <c r="P46" s="53"/>
      <c r="Q46" s="53"/>
      <c r="R46" s="53"/>
      <c r="S46" s="53"/>
    </row>
    <row r="47" spans="1:19">
      <c r="A47" s="53"/>
      <c r="B47" s="54"/>
      <c r="C47" s="53"/>
      <c r="D47" s="53"/>
      <c r="E47" s="53"/>
      <c r="F47" s="53"/>
      <c r="G47" s="53"/>
      <c r="H47" s="53"/>
      <c r="I47" s="53"/>
      <c r="J47" s="53"/>
      <c r="K47" s="53"/>
      <c r="L47" s="53"/>
      <c r="M47" s="55"/>
      <c r="N47" s="53"/>
      <c r="O47" s="53"/>
      <c r="P47" s="53"/>
      <c r="Q47" s="53"/>
      <c r="R47" s="53"/>
      <c r="S47" s="53"/>
    </row>
    <row r="48" spans="1:19">
      <c r="A48" s="53"/>
      <c r="B48" s="55"/>
      <c r="C48" s="53"/>
      <c r="D48" s="53"/>
      <c r="E48" s="53"/>
      <c r="F48" s="53"/>
      <c r="G48" s="53"/>
      <c r="H48" s="53"/>
      <c r="I48" s="53"/>
      <c r="J48" s="53"/>
      <c r="K48" s="53"/>
      <c r="L48" s="53"/>
      <c r="M48" s="55"/>
      <c r="N48" s="53"/>
      <c r="O48" s="53"/>
      <c r="P48" s="53"/>
      <c r="Q48" s="53"/>
      <c r="R48" s="53"/>
      <c r="S48" s="53"/>
    </row>
    <row r="49" spans="1:19">
      <c r="A49" s="53"/>
      <c r="B49" s="55"/>
      <c r="C49" s="53"/>
      <c r="D49" s="53"/>
      <c r="E49" s="53"/>
      <c r="F49" s="53"/>
      <c r="G49" s="53"/>
      <c r="H49" s="53"/>
      <c r="I49" s="53"/>
      <c r="J49" s="53"/>
      <c r="K49" s="53"/>
      <c r="L49" s="53"/>
      <c r="M49" s="56"/>
      <c r="N49" s="53"/>
      <c r="O49" s="53"/>
      <c r="P49" s="53"/>
      <c r="Q49" s="53"/>
      <c r="R49" s="53"/>
      <c r="S49" s="53"/>
    </row>
    <row r="50" spans="1:19">
      <c r="A50" s="53"/>
      <c r="B50" s="55"/>
      <c r="C50" s="53"/>
      <c r="D50" s="53"/>
      <c r="E50" s="53"/>
      <c r="F50" s="53"/>
      <c r="G50" s="53"/>
      <c r="H50" s="53"/>
      <c r="I50" s="53"/>
      <c r="J50" s="53"/>
      <c r="K50" s="53"/>
      <c r="L50" s="56"/>
      <c r="M50" s="56"/>
      <c r="N50" s="53"/>
      <c r="O50" s="53"/>
      <c r="P50" s="53"/>
      <c r="Q50" s="53"/>
      <c r="R50" s="53"/>
      <c r="S50" s="53"/>
    </row>
    <row r="51" spans="1:19">
      <c r="A51" s="53"/>
      <c r="B51" s="55"/>
      <c r="C51" s="56"/>
      <c r="D51" s="56"/>
      <c r="E51" s="56"/>
      <c r="F51" s="56"/>
      <c r="G51" s="56"/>
      <c r="H51" s="56"/>
      <c r="I51" s="56"/>
      <c r="J51" s="56"/>
      <c r="K51" s="56"/>
      <c r="L51" s="56"/>
      <c r="M51" s="56"/>
      <c r="N51" s="53"/>
      <c r="O51" s="53"/>
      <c r="P51" s="53"/>
      <c r="Q51" s="53"/>
      <c r="R51" s="53"/>
      <c r="S51" s="53"/>
    </row>
    <row r="52" spans="1:19">
      <c r="A52" s="53"/>
      <c r="B52" s="55"/>
      <c r="C52" s="56"/>
      <c r="D52" s="56"/>
      <c r="E52" s="56"/>
      <c r="F52" s="56"/>
      <c r="G52" s="56"/>
      <c r="H52" s="56"/>
      <c r="I52" s="56"/>
      <c r="J52" s="56"/>
      <c r="K52" s="56"/>
      <c r="L52" s="56"/>
      <c r="M52" s="56"/>
      <c r="N52" s="53"/>
      <c r="O52" s="53"/>
      <c r="P52" s="53"/>
      <c r="Q52" s="53"/>
      <c r="R52" s="53"/>
      <c r="S52" s="53"/>
    </row>
    <row r="53" spans="1:19">
      <c r="A53" s="53"/>
      <c r="B53" s="55"/>
      <c r="C53" s="56"/>
      <c r="D53" s="56"/>
      <c r="E53" s="56"/>
      <c r="F53" s="56"/>
      <c r="G53" s="56"/>
      <c r="H53" s="56"/>
      <c r="I53" s="56"/>
      <c r="J53" s="56"/>
      <c r="K53" s="56"/>
      <c r="L53" s="56"/>
      <c r="M53" s="56"/>
      <c r="N53" s="53"/>
      <c r="O53" s="53"/>
      <c r="P53" s="53"/>
      <c r="Q53" s="53"/>
      <c r="R53" s="53"/>
      <c r="S53" s="53"/>
    </row>
    <row r="54" spans="1:19">
      <c r="A54" s="53"/>
      <c r="B54" s="55"/>
      <c r="C54" s="57"/>
      <c r="D54" s="57"/>
      <c r="E54" s="57"/>
      <c r="F54" s="57"/>
      <c r="G54" s="57"/>
      <c r="H54" s="57"/>
      <c r="I54" s="57"/>
      <c r="J54" s="57"/>
      <c r="K54" s="57"/>
      <c r="L54" s="57"/>
      <c r="M54" s="57"/>
      <c r="N54" s="57"/>
      <c r="O54" s="57"/>
      <c r="P54" s="57"/>
      <c r="Q54" s="57"/>
      <c r="R54" s="53"/>
      <c r="S54" s="53"/>
    </row>
    <row r="55" spans="1:19">
      <c r="A55" s="53"/>
      <c r="B55" s="53"/>
      <c r="C55" s="53"/>
      <c r="D55" s="53"/>
      <c r="E55" s="53"/>
      <c r="F55" s="53"/>
      <c r="G55" s="53"/>
      <c r="H55" s="53"/>
      <c r="I55" s="53"/>
      <c r="J55" s="53"/>
      <c r="K55" s="38"/>
      <c r="L55" s="53"/>
      <c r="M55" s="53"/>
      <c r="N55" s="53"/>
      <c r="O55" s="53"/>
      <c r="P55" s="53"/>
      <c r="Q55" s="53"/>
      <c r="R55" s="53"/>
      <c r="S55" s="53"/>
    </row>
    <row r="56" spans="1:19">
      <c r="A56" s="53"/>
      <c r="B56" s="53"/>
      <c r="C56" s="53"/>
      <c r="D56" s="53"/>
      <c r="E56" s="53"/>
      <c r="F56" s="53"/>
      <c r="G56" s="53"/>
      <c r="H56" s="53"/>
      <c r="I56" s="53"/>
      <c r="J56" s="53"/>
      <c r="K56" s="40"/>
      <c r="L56" s="53"/>
      <c r="M56" s="53"/>
      <c r="N56" s="53"/>
      <c r="O56" s="53"/>
      <c r="P56" s="53"/>
      <c r="Q56" s="53"/>
      <c r="R56" s="53"/>
      <c r="S56" s="53"/>
    </row>
    <row r="57" spans="1:19">
      <c r="K57" s="40"/>
    </row>
    <row r="58" spans="1:19">
      <c r="K58" s="40"/>
    </row>
    <row r="59" spans="1:19">
      <c r="K59" s="40"/>
    </row>
    <row r="60" spans="1:19">
      <c r="K60" s="40"/>
    </row>
  </sheetData>
  <hyperlinks>
    <hyperlink ref="A17" r:id="rId1" xr:uid="{7B8C18CA-C754-4034-B2EE-8D7092F41E8C}"/>
  </hyperlinks>
  <pageMargins left="0.7" right="0.7" top="0.75" bottom="0.75" header="0.3" footer="0.3"/>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97ACF-1C08-459F-A2D6-F1B3AF0CF17B}">
  <sheetPr>
    <tabColor theme="7"/>
  </sheetPr>
  <dimension ref="A1:BN243"/>
  <sheetViews>
    <sheetView topLeftCell="A74" zoomScale="115" zoomScaleNormal="115" workbookViewId="0">
      <selection activeCell="G93" sqref="G93"/>
    </sheetView>
  </sheetViews>
  <sheetFormatPr defaultRowHeight="15"/>
  <cols>
    <col min="1" max="1" width="20.7109375" bestFit="1" customWidth="1"/>
    <col min="2" max="2" width="15" bestFit="1" customWidth="1"/>
    <col min="3" max="3" width="14.42578125" bestFit="1" customWidth="1"/>
    <col min="4" max="7" width="10.42578125" bestFit="1" customWidth="1"/>
    <col min="8" max="9" width="9.85546875" bestFit="1" customWidth="1"/>
    <col min="10" max="10" width="10.42578125" bestFit="1" customWidth="1"/>
    <col min="11" max="11" width="9.85546875" bestFit="1" customWidth="1"/>
    <col min="12" max="12" width="11.7109375" customWidth="1"/>
    <col min="13" max="13" width="13" customWidth="1"/>
    <col min="14" max="14" width="10.42578125" bestFit="1" customWidth="1"/>
    <col min="15" max="15" width="9.85546875" bestFit="1" customWidth="1"/>
    <col min="16" max="20" width="10.42578125" bestFit="1" customWidth="1"/>
    <col min="21" max="23" width="9.85546875" bestFit="1" customWidth="1"/>
    <col min="24" max="28" width="11" bestFit="1" customWidth="1"/>
  </cols>
  <sheetData>
    <row r="1" spans="1:66" ht="23.25">
      <c r="A1" s="99"/>
      <c r="B1" s="100" t="str">
        <f>C7</f>
        <v>Nordic direct energy-related CO2 emissions in the CNS, by sector and country</v>
      </c>
      <c r="C1" s="99"/>
      <c r="D1" s="99"/>
      <c r="E1" s="99"/>
      <c r="F1" s="99"/>
      <c r="G1" s="99"/>
      <c r="H1" s="99"/>
      <c r="I1" s="99"/>
      <c r="J1" s="99"/>
      <c r="K1" s="99"/>
      <c r="L1" s="99"/>
      <c r="M1" s="99"/>
      <c r="N1" s="100"/>
      <c r="O1" s="99"/>
      <c r="P1" s="99"/>
      <c r="Q1" s="99"/>
      <c r="R1" s="99"/>
      <c r="S1" s="99"/>
      <c r="T1" s="99"/>
      <c r="U1" s="99"/>
      <c r="V1" s="99"/>
      <c r="W1" s="99"/>
      <c r="X1" s="99"/>
      <c r="Y1" s="99"/>
      <c r="Z1" s="99"/>
      <c r="AA1" s="100"/>
      <c r="AB1" s="99"/>
      <c r="AC1" s="99"/>
      <c r="AD1" s="99"/>
      <c r="AE1" s="99"/>
      <c r="AF1" s="99"/>
      <c r="AG1" s="99"/>
      <c r="AH1" s="99"/>
      <c r="AI1" s="99"/>
      <c r="AJ1" s="99"/>
      <c r="AK1" s="99"/>
      <c r="AL1" s="99"/>
      <c r="AM1" s="6"/>
      <c r="AN1" s="6"/>
      <c r="AO1" s="3"/>
      <c r="AP1" s="3"/>
      <c r="AQ1" s="3"/>
      <c r="AR1" s="3"/>
      <c r="AS1" s="3"/>
      <c r="AT1" s="3"/>
      <c r="AU1" s="3"/>
      <c r="AV1" s="3"/>
      <c r="AW1" s="59"/>
      <c r="AX1" s="59"/>
      <c r="AY1" s="59"/>
      <c r="AZ1" s="59"/>
      <c r="BA1" s="59"/>
      <c r="BB1" s="59"/>
      <c r="BC1" s="59"/>
      <c r="BD1" s="59"/>
      <c r="BE1" s="59"/>
      <c r="BF1" s="59"/>
      <c r="BG1" s="59"/>
      <c r="BH1" s="53"/>
      <c r="BI1" s="53"/>
      <c r="BJ1" s="53"/>
      <c r="BK1" s="53"/>
      <c r="BL1" s="53"/>
      <c r="BM1" s="53"/>
      <c r="BN1" s="53"/>
    </row>
    <row r="2" spans="1:66">
      <c r="A2" s="101"/>
      <c r="B2" s="101"/>
      <c r="C2" s="101"/>
      <c r="D2" s="101"/>
      <c r="E2" s="101"/>
      <c r="F2" s="101"/>
      <c r="G2" s="101"/>
      <c r="H2" s="101"/>
      <c r="I2" s="101"/>
      <c r="J2" s="101"/>
      <c r="K2" s="101"/>
      <c r="L2" s="101"/>
      <c r="M2" s="101"/>
      <c r="N2" s="102"/>
      <c r="O2" s="102"/>
      <c r="P2" s="102"/>
      <c r="Q2" s="102"/>
      <c r="R2" s="102"/>
      <c r="S2" s="102"/>
      <c r="T2" s="102"/>
      <c r="U2" s="102"/>
      <c r="V2" s="102"/>
      <c r="W2" s="102"/>
      <c r="X2" s="102"/>
      <c r="Y2" s="102"/>
      <c r="Z2" s="101"/>
      <c r="AA2" s="102"/>
      <c r="AB2" s="101"/>
      <c r="AC2" s="101"/>
      <c r="AD2" s="101"/>
      <c r="AE2" s="101"/>
      <c r="AF2" s="101"/>
      <c r="AG2" s="101"/>
      <c r="AH2" s="101"/>
      <c r="AI2" s="101"/>
      <c r="AJ2" s="101"/>
      <c r="AK2" s="101"/>
      <c r="AL2" s="101"/>
      <c r="AM2" s="17"/>
      <c r="AN2" s="17"/>
      <c r="AO2" s="17"/>
      <c r="AP2" s="17"/>
      <c r="AQ2" s="17"/>
      <c r="AR2" s="17"/>
      <c r="AS2" s="17"/>
      <c r="AT2" s="17"/>
      <c r="AU2" s="17"/>
      <c r="AV2" s="17"/>
      <c r="AW2" s="17"/>
      <c r="AX2" s="17"/>
      <c r="AY2" s="17"/>
      <c r="AZ2" s="59"/>
      <c r="BA2" s="59"/>
      <c r="BB2" s="59"/>
      <c r="BC2" s="59"/>
      <c r="BD2" s="59"/>
      <c r="BE2" s="59"/>
      <c r="BF2" s="59"/>
      <c r="BG2" s="59"/>
    </row>
    <row r="3" spans="1:66" ht="21">
      <c r="A3" s="101"/>
      <c r="B3" s="103" t="s">
        <v>0</v>
      </c>
      <c r="C3" s="101"/>
      <c r="D3" s="101"/>
      <c r="E3" s="101"/>
      <c r="F3" s="101"/>
      <c r="G3" s="101"/>
      <c r="H3" s="101"/>
      <c r="I3" s="101"/>
      <c r="J3" s="101"/>
      <c r="K3" s="101"/>
      <c r="L3" s="101"/>
      <c r="M3" s="101"/>
      <c r="N3" s="102"/>
      <c r="O3" s="101"/>
      <c r="P3" s="101"/>
      <c r="Q3" s="101"/>
      <c r="R3" s="101"/>
      <c r="S3" s="101"/>
      <c r="T3" s="101"/>
      <c r="U3" s="101"/>
      <c r="V3" s="101"/>
      <c r="W3" s="101"/>
      <c r="X3" s="101"/>
      <c r="Y3" s="101"/>
      <c r="Z3" s="101"/>
      <c r="AA3" s="102"/>
      <c r="AB3" s="101"/>
      <c r="AC3" s="101"/>
      <c r="AD3" s="101"/>
      <c r="AE3" s="101"/>
      <c r="AF3" s="101"/>
      <c r="AG3" s="101"/>
      <c r="AH3" s="101"/>
      <c r="AI3" s="101"/>
      <c r="AJ3" s="101"/>
      <c r="AK3" s="101"/>
      <c r="AL3" s="101"/>
      <c r="AM3" s="59"/>
      <c r="AN3" s="59"/>
      <c r="AO3" s="59"/>
      <c r="AP3" s="59"/>
      <c r="AQ3" s="59"/>
      <c r="AR3" s="59"/>
      <c r="AS3" s="59"/>
      <c r="AT3" s="59"/>
      <c r="AU3" s="59"/>
      <c r="AV3" s="59"/>
      <c r="AW3" s="59"/>
      <c r="AX3" s="59"/>
      <c r="AY3" s="59"/>
      <c r="AZ3" s="59"/>
      <c r="BA3" s="59"/>
      <c r="BB3" s="59"/>
      <c r="BC3" s="59"/>
      <c r="BD3" s="59"/>
      <c r="BE3" s="59"/>
      <c r="BF3" s="59"/>
      <c r="BG3" s="59"/>
    </row>
    <row r="4" spans="1:66" ht="21">
      <c r="A4" s="101"/>
      <c r="B4" s="103"/>
      <c r="C4" s="101"/>
      <c r="D4" s="101"/>
      <c r="E4" s="101"/>
      <c r="F4" s="101"/>
      <c r="G4" s="101"/>
      <c r="H4" s="101"/>
      <c r="I4" s="101"/>
      <c r="J4" s="101"/>
      <c r="K4" s="101"/>
      <c r="L4" s="101"/>
      <c r="M4" s="101"/>
      <c r="N4" s="102"/>
      <c r="O4" s="101"/>
      <c r="P4" s="101"/>
      <c r="Q4" s="101"/>
      <c r="R4" s="101"/>
      <c r="S4" s="101"/>
      <c r="T4" s="101"/>
      <c r="U4" s="101"/>
      <c r="V4" s="101"/>
      <c r="W4" s="101"/>
      <c r="X4" s="101"/>
      <c r="Y4" s="101"/>
      <c r="Z4" s="101"/>
      <c r="AA4" s="102"/>
      <c r="AB4" s="101"/>
      <c r="AC4" s="101"/>
      <c r="AD4" s="101"/>
      <c r="AE4" s="101"/>
      <c r="AF4" s="101"/>
      <c r="AG4" s="101"/>
      <c r="AH4" s="101"/>
      <c r="AI4" s="101"/>
      <c r="AJ4" s="101"/>
      <c r="AK4" s="101"/>
      <c r="AL4" s="101"/>
      <c r="AM4" s="11"/>
      <c r="AN4" s="11"/>
      <c r="AO4" s="11"/>
      <c r="AP4" s="11"/>
      <c r="AQ4" s="11"/>
      <c r="AR4" s="11"/>
      <c r="AS4" s="11"/>
      <c r="AT4" s="11"/>
      <c r="AU4" s="11"/>
      <c r="AV4" s="11"/>
      <c r="AW4" s="11"/>
      <c r="AX4" s="11"/>
      <c r="AY4" s="11"/>
      <c r="AZ4" s="59"/>
      <c r="BA4" s="59"/>
      <c r="BB4" s="59"/>
      <c r="BC4" s="59"/>
      <c r="BD4" s="59"/>
      <c r="BE4" s="59"/>
      <c r="BF4" s="59"/>
      <c r="BG4" s="59"/>
    </row>
    <row r="5" spans="1:66">
      <c r="A5" s="101"/>
      <c r="B5" s="102" t="s">
        <v>1</v>
      </c>
      <c r="C5" s="101">
        <v>1</v>
      </c>
      <c r="D5" s="101"/>
      <c r="E5" s="101"/>
      <c r="F5" s="101"/>
      <c r="G5" s="101"/>
      <c r="H5" s="101"/>
      <c r="I5" s="101"/>
      <c r="J5" s="101"/>
      <c r="K5" s="101"/>
      <c r="L5" s="101"/>
      <c r="M5" s="101"/>
      <c r="N5" s="102"/>
      <c r="O5" s="101"/>
      <c r="P5" s="101"/>
      <c r="Q5" s="101"/>
      <c r="R5" s="101"/>
      <c r="S5" s="101"/>
      <c r="T5" s="101"/>
      <c r="U5" s="101"/>
      <c r="V5" s="101"/>
      <c r="W5" s="101"/>
      <c r="X5" s="101"/>
      <c r="Y5" s="101"/>
      <c r="Z5" s="101"/>
      <c r="AA5" s="102"/>
      <c r="AB5" s="101"/>
      <c r="AC5" s="101"/>
      <c r="AD5" s="101"/>
      <c r="AE5" s="101"/>
      <c r="AF5" s="101"/>
      <c r="AG5" s="101"/>
      <c r="AH5" s="101"/>
      <c r="AI5" s="101"/>
      <c r="AJ5" s="101"/>
      <c r="AK5" s="101"/>
      <c r="AL5" s="101"/>
      <c r="AM5" s="11"/>
      <c r="AN5" s="11"/>
      <c r="AO5" s="11"/>
      <c r="AP5" s="11"/>
      <c r="AQ5" s="11"/>
      <c r="AR5" s="11"/>
      <c r="AS5" s="11"/>
      <c r="AT5" s="11"/>
      <c r="AU5" s="11"/>
      <c r="AV5" s="11"/>
      <c r="AW5" s="11"/>
      <c r="AX5" s="11"/>
      <c r="AY5" s="11"/>
      <c r="AZ5" s="59"/>
      <c r="BA5" s="59"/>
      <c r="BB5" s="59"/>
      <c r="BC5" s="59"/>
      <c r="BD5" s="59"/>
      <c r="BE5" s="59"/>
      <c r="BF5" s="59"/>
      <c r="BG5" s="59"/>
    </row>
    <row r="6" spans="1:66">
      <c r="A6" s="101"/>
      <c r="B6" s="102" t="s">
        <v>2</v>
      </c>
      <c r="C6" s="101">
        <v>9</v>
      </c>
      <c r="D6" s="101"/>
      <c r="E6" s="101"/>
      <c r="F6" s="101"/>
      <c r="G6" s="101"/>
      <c r="H6" s="101"/>
      <c r="I6" s="101"/>
      <c r="J6" s="101"/>
      <c r="K6" s="101"/>
      <c r="L6" s="101"/>
      <c r="M6" s="101"/>
      <c r="N6" s="102"/>
      <c r="O6" s="101"/>
      <c r="P6" s="101"/>
      <c r="Q6" s="101"/>
      <c r="R6" s="101"/>
      <c r="S6" s="101"/>
      <c r="T6" s="101"/>
      <c r="U6" s="101"/>
      <c r="V6" s="101"/>
      <c r="W6" s="101"/>
      <c r="X6" s="101"/>
      <c r="Y6" s="101"/>
      <c r="Z6" s="101"/>
      <c r="AA6" s="102"/>
      <c r="AB6" s="101"/>
      <c r="AC6" s="101"/>
      <c r="AD6" s="101"/>
      <c r="AE6" s="101"/>
      <c r="AF6" s="101"/>
      <c r="AG6" s="101"/>
      <c r="AH6" s="101"/>
      <c r="AI6" s="101"/>
      <c r="AJ6" s="101"/>
      <c r="AK6" s="101"/>
      <c r="AL6" s="101"/>
      <c r="AM6" s="11"/>
      <c r="AN6" s="11"/>
      <c r="AO6" s="11"/>
      <c r="AP6" s="11"/>
      <c r="AQ6" s="11"/>
      <c r="AR6" s="11"/>
      <c r="AS6" s="11"/>
      <c r="AT6" s="11"/>
      <c r="AU6" s="11"/>
      <c r="AV6" s="11"/>
      <c r="AW6" s="11"/>
      <c r="AX6" s="11"/>
      <c r="AY6" s="11"/>
      <c r="AZ6" s="59"/>
      <c r="BA6" s="59"/>
      <c r="BB6" s="59"/>
      <c r="BC6" s="59"/>
      <c r="BD6" s="59"/>
      <c r="BE6" s="59"/>
      <c r="BF6" s="59"/>
      <c r="BG6" s="59"/>
    </row>
    <row r="7" spans="1:66" ht="18">
      <c r="A7" s="101"/>
      <c r="B7" s="102" t="s">
        <v>3</v>
      </c>
      <c r="C7" s="101" t="s">
        <v>99</v>
      </c>
      <c r="D7" s="101"/>
      <c r="E7" s="101"/>
      <c r="F7" s="101"/>
      <c r="G7" s="101"/>
      <c r="H7" s="101"/>
      <c r="I7" s="101"/>
      <c r="J7" s="101"/>
      <c r="K7" s="101"/>
      <c r="L7" s="101"/>
      <c r="M7" s="101"/>
      <c r="N7" s="102"/>
      <c r="O7" s="101"/>
      <c r="P7" s="101"/>
      <c r="Q7" s="101"/>
      <c r="R7" s="101"/>
      <c r="S7" s="101"/>
      <c r="T7" s="101"/>
      <c r="U7" s="101"/>
      <c r="V7" s="101"/>
      <c r="W7" s="101"/>
      <c r="X7" s="101"/>
      <c r="Y7" s="101"/>
      <c r="Z7" s="101"/>
      <c r="AA7" s="102"/>
      <c r="AB7" s="101"/>
      <c r="AC7" s="101"/>
      <c r="AD7" s="101"/>
      <c r="AE7" s="101"/>
      <c r="AF7" s="101"/>
      <c r="AG7" s="101"/>
      <c r="AH7" s="101"/>
      <c r="AI7" s="101"/>
      <c r="AJ7" s="101"/>
      <c r="AK7" s="101"/>
      <c r="AL7" s="101"/>
      <c r="AM7" s="11"/>
      <c r="AN7" s="11"/>
      <c r="AO7" s="11"/>
      <c r="AP7" s="11"/>
      <c r="AQ7" s="11"/>
      <c r="AR7" s="11"/>
      <c r="AS7" s="11"/>
      <c r="AT7" s="11"/>
      <c r="AU7" s="11"/>
      <c r="AV7" s="11"/>
      <c r="AW7" s="11"/>
      <c r="AX7" s="11"/>
      <c r="AY7" s="11"/>
      <c r="AZ7" s="59"/>
      <c r="BA7" s="59"/>
      <c r="BB7" s="59"/>
      <c r="BC7" s="59"/>
      <c r="BD7" s="59"/>
      <c r="BE7" s="59"/>
      <c r="BF7" s="59"/>
      <c r="BG7" s="59"/>
    </row>
    <row r="8" spans="1:66">
      <c r="A8" s="101"/>
      <c r="B8" s="102" t="s">
        <v>5</v>
      </c>
      <c r="C8" s="101"/>
      <c r="D8" s="101"/>
      <c r="E8" s="101"/>
      <c r="F8" s="101"/>
      <c r="G8" s="101"/>
      <c r="H8" s="101"/>
      <c r="I8" s="101"/>
      <c r="J8" s="101"/>
      <c r="K8" s="101"/>
      <c r="L8" s="101"/>
      <c r="M8" s="101"/>
      <c r="N8" s="102"/>
      <c r="O8" s="101"/>
      <c r="P8" s="101"/>
      <c r="Q8" s="101"/>
      <c r="R8" s="101"/>
      <c r="S8" s="101"/>
      <c r="T8" s="101"/>
      <c r="U8" s="101"/>
      <c r="V8" s="101"/>
      <c r="W8" s="101"/>
      <c r="X8" s="101"/>
      <c r="Y8" s="101"/>
      <c r="Z8" s="101"/>
      <c r="AA8" s="102"/>
      <c r="AB8" s="101"/>
      <c r="AC8" s="101"/>
      <c r="AD8" s="101"/>
      <c r="AE8" s="101"/>
      <c r="AF8" s="101"/>
      <c r="AG8" s="101"/>
      <c r="AH8" s="101"/>
      <c r="AI8" s="101"/>
      <c r="AJ8" s="101"/>
      <c r="AK8" s="101"/>
      <c r="AL8" s="101"/>
      <c r="AM8" s="11"/>
      <c r="AN8" s="11"/>
      <c r="AO8" s="11"/>
      <c r="AP8" s="11"/>
      <c r="AQ8" s="11"/>
      <c r="AR8" s="11"/>
      <c r="AS8" s="11"/>
      <c r="AT8" s="11"/>
      <c r="AU8" s="11"/>
      <c r="AV8" s="11"/>
      <c r="AW8" s="11"/>
      <c r="AX8" s="11"/>
      <c r="AY8" s="11"/>
      <c r="AZ8" s="59"/>
      <c r="BA8" s="59"/>
      <c r="BB8" s="59"/>
      <c r="BC8" s="59"/>
      <c r="BD8" s="59"/>
      <c r="BE8" s="59"/>
      <c r="BF8" s="59"/>
      <c r="BG8" s="59"/>
    </row>
    <row r="9" spans="1:66">
      <c r="A9" s="101"/>
      <c r="B9" s="102"/>
      <c r="C9" s="101"/>
      <c r="D9" s="101"/>
      <c r="E9" s="101"/>
      <c r="F9" s="101"/>
      <c r="G9" s="101"/>
      <c r="H9" s="101"/>
      <c r="I9" s="101"/>
      <c r="J9" s="101"/>
      <c r="K9" s="101"/>
      <c r="L9" s="101"/>
      <c r="M9" s="101"/>
      <c r="N9" s="102"/>
      <c r="O9" s="101"/>
      <c r="P9" s="101"/>
      <c r="Q9" s="101"/>
      <c r="R9" s="101"/>
      <c r="S9" s="101"/>
      <c r="T9" s="101"/>
      <c r="U9" s="101"/>
      <c r="V9" s="101"/>
      <c r="W9" s="101"/>
      <c r="X9" s="101"/>
      <c r="Y9" s="101"/>
      <c r="Z9" s="101"/>
      <c r="AA9" s="102"/>
      <c r="AB9" s="101"/>
      <c r="AC9" s="101"/>
      <c r="AD9" s="101"/>
      <c r="AE9" s="101"/>
      <c r="AF9" s="101"/>
      <c r="AG9" s="101"/>
      <c r="AH9" s="101"/>
      <c r="AI9" s="101"/>
      <c r="AJ9" s="101"/>
      <c r="AK9" s="101"/>
      <c r="AL9" s="101"/>
      <c r="AM9" s="17"/>
      <c r="AN9" s="17"/>
      <c r="AO9" s="17"/>
      <c r="AP9" s="17"/>
      <c r="AQ9" s="17"/>
      <c r="AR9" s="17"/>
      <c r="AS9" s="17"/>
      <c r="AT9" s="17"/>
      <c r="AU9" s="17"/>
      <c r="AV9" s="17"/>
      <c r="AW9" s="17"/>
      <c r="AX9" s="17"/>
      <c r="AY9" s="17"/>
      <c r="AZ9" s="59"/>
      <c r="BA9" s="59"/>
      <c r="BB9" s="59"/>
      <c r="BC9" s="59"/>
      <c r="BD9" s="59"/>
      <c r="BE9" s="59"/>
      <c r="BF9" s="59"/>
      <c r="BG9" s="59"/>
    </row>
    <row r="10" spans="1:66">
      <c r="A10" s="101"/>
      <c r="B10" s="102" t="s">
        <v>7</v>
      </c>
      <c r="C10" s="101"/>
      <c r="D10" s="101"/>
      <c r="E10" s="101"/>
      <c r="F10" s="101"/>
      <c r="G10" s="101"/>
      <c r="H10" s="101"/>
      <c r="I10" s="101"/>
      <c r="J10" s="101"/>
      <c r="K10" s="101"/>
      <c r="L10" s="101"/>
      <c r="M10" s="101"/>
      <c r="N10" s="102"/>
      <c r="O10" s="101"/>
      <c r="P10" s="101"/>
      <c r="Q10" s="101"/>
      <c r="R10" s="101"/>
      <c r="S10" s="101"/>
      <c r="T10" s="101"/>
      <c r="U10" s="101"/>
      <c r="V10" s="101"/>
      <c r="W10" s="101"/>
      <c r="X10" s="101"/>
      <c r="Y10" s="101"/>
      <c r="Z10" s="101"/>
      <c r="AA10" s="102"/>
      <c r="AB10" s="101"/>
      <c r="AC10" s="101"/>
      <c r="AD10" s="101"/>
      <c r="AE10" s="101"/>
      <c r="AF10" s="101"/>
      <c r="AG10" s="101"/>
      <c r="AH10" s="101"/>
      <c r="AI10" s="101"/>
      <c r="AJ10" s="101"/>
      <c r="AK10" s="101"/>
      <c r="AL10" s="101"/>
      <c r="AM10" s="98"/>
      <c r="AN10" s="98"/>
      <c r="AO10" s="98"/>
      <c r="AP10" s="98"/>
      <c r="AQ10" s="98"/>
      <c r="AR10" s="98"/>
      <c r="AS10" s="98"/>
      <c r="AT10" s="98"/>
      <c r="AU10" s="98"/>
      <c r="AV10" s="98"/>
      <c r="AW10" s="98"/>
      <c r="AX10" s="98"/>
      <c r="AY10" s="98"/>
      <c r="AZ10" s="59"/>
      <c r="BA10" s="59"/>
      <c r="BB10" s="59"/>
      <c r="BC10" s="59"/>
      <c r="BD10" s="59"/>
      <c r="BE10" s="59"/>
      <c r="BF10" s="59"/>
      <c r="BG10" s="59"/>
    </row>
    <row r="11" spans="1:66">
      <c r="A11" s="101"/>
      <c r="B11" s="102" t="s">
        <v>8</v>
      </c>
      <c r="C11" s="101"/>
      <c r="D11" s="101"/>
      <c r="E11" s="101"/>
      <c r="F11" s="101"/>
      <c r="G11" s="101"/>
      <c r="H11" s="101"/>
      <c r="I11" s="101"/>
      <c r="J11" s="101"/>
      <c r="K11" s="101"/>
      <c r="L11" s="101"/>
      <c r="M11" s="101"/>
      <c r="N11" s="102"/>
      <c r="O11" s="101"/>
      <c r="P11" s="101"/>
      <c r="Q11" s="101"/>
      <c r="R11" s="101"/>
      <c r="S11" s="101"/>
      <c r="T11" s="101"/>
      <c r="U11" s="101"/>
      <c r="V11" s="101"/>
      <c r="W11" s="101"/>
      <c r="X11" s="101"/>
      <c r="Y11" s="101"/>
      <c r="Z11" s="101"/>
      <c r="AA11" s="102"/>
      <c r="AB11" s="101"/>
      <c r="AC11" s="101"/>
      <c r="AD11" s="101"/>
      <c r="AE11" s="101"/>
      <c r="AF11" s="101"/>
      <c r="AG11" s="101"/>
      <c r="AH11" s="101"/>
      <c r="AI11" s="101"/>
      <c r="AJ11" s="101"/>
      <c r="AK11" s="101"/>
      <c r="AL11" s="101"/>
      <c r="AM11" s="98"/>
      <c r="AN11" s="98"/>
      <c r="AO11" s="98"/>
      <c r="AP11" s="98"/>
      <c r="AQ11" s="98"/>
      <c r="AR11" s="98"/>
      <c r="AS11" s="98"/>
      <c r="AT11" s="98"/>
      <c r="AU11" s="98"/>
      <c r="AV11" s="98"/>
      <c r="AW11" s="98"/>
      <c r="AX11" s="98"/>
      <c r="AY11" s="98"/>
      <c r="AZ11" s="59"/>
      <c r="BA11" s="59"/>
      <c r="BB11" s="59"/>
      <c r="BC11" s="59"/>
      <c r="BD11" s="59"/>
      <c r="BE11" s="59"/>
      <c r="BF11" s="59"/>
      <c r="BG11" s="59"/>
    </row>
    <row r="12" spans="1:66" ht="23.25">
      <c r="A12" s="101"/>
      <c r="B12" s="102"/>
      <c r="C12" s="101"/>
      <c r="D12" s="101"/>
      <c r="E12" s="101"/>
      <c r="F12" s="101"/>
      <c r="G12" s="101"/>
      <c r="H12" s="101"/>
      <c r="I12" s="101"/>
      <c r="J12" s="101"/>
      <c r="K12" s="101"/>
      <c r="L12" s="104"/>
      <c r="M12" s="101"/>
      <c r="N12" s="102"/>
      <c r="O12" s="101"/>
      <c r="P12" s="101"/>
      <c r="Q12" s="101"/>
      <c r="R12" s="101"/>
      <c r="S12" s="101"/>
      <c r="T12" s="101"/>
      <c r="U12" s="101"/>
      <c r="V12" s="101"/>
      <c r="W12" s="101"/>
      <c r="X12" s="101"/>
      <c r="Y12" s="101"/>
      <c r="Z12" s="101"/>
      <c r="AA12" s="102"/>
      <c r="AB12" s="101"/>
      <c r="AC12" s="101"/>
      <c r="AD12" s="101"/>
      <c r="AE12" s="101"/>
      <c r="AF12" s="101"/>
      <c r="AG12" s="101"/>
      <c r="AH12" s="101"/>
      <c r="AI12" s="101"/>
      <c r="AJ12" s="101"/>
      <c r="AK12" s="101"/>
      <c r="AL12" s="101"/>
      <c r="AM12" s="59"/>
      <c r="AN12" s="59"/>
      <c r="AO12" s="59"/>
      <c r="AP12" s="59"/>
      <c r="AQ12" s="59"/>
      <c r="AR12" s="59"/>
      <c r="AS12" s="59"/>
      <c r="AT12" s="59"/>
      <c r="AU12" s="59"/>
      <c r="AV12" s="59"/>
      <c r="AW12" s="59"/>
      <c r="AX12" s="59"/>
      <c r="AY12" s="59"/>
      <c r="AZ12" s="59"/>
      <c r="BA12" s="59"/>
      <c r="BB12" s="59"/>
      <c r="BC12" s="59"/>
      <c r="BD12" s="59"/>
      <c r="BE12" s="59"/>
      <c r="BF12" s="59"/>
      <c r="BG12" s="59"/>
    </row>
    <row r="13" spans="1:66">
      <c r="A13" s="101"/>
      <c r="B13" s="102" t="s">
        <v>9</v>
      </c>
      <c r="C13" s="101"/>
      <c r="D13" s="101"/>
      <c r="E13" s="101"/>
      <c r="F13" s="101"/>
      <c r="G13" s="101"/>
      <c r="H13" s="101"/>
      <c r="I13" s="101"/>
      <c r="J13" s="101"/>
      <c r="K13" s="101"/>
      <c r="L13" s="101"/>
      <c r="M13" s="101"/>
      <c r="N13" s="102"/>
      <c r="O13" s="101"/>
      <c r="P13" s="101"/>
      <c r="Q13" s="101"/>
      <c r="R13" s="101"/>
      <c r="S13" s="101"/>
      <c r="T13" s="101"/>
      <c r="U13" s="101"/>
      <c r="V13" s="101"/>
      <c r="W13" s="101"/>
      <c r="X13" s="101"/>
      <c r="Y13" s="101"/>
      <c r="Z13" s="101"/>
      <c r="AA13" s="102"/>
      <c r="AB13" s="101"/>
      <c r="AC13" s="101"/>
      <c r="AD13" s="101"/>
      <c r="AE13" s="101"/>
      <c r="AF13" s="101"/>
      <c r="AG13" s="101"/>
      <c r="AH13" s="101"/>
      <c r="AI13" s="101"/>
      <c r="AJ13" s="101"/>
      <c r="AK13" s="101"/>
      <c r="AL13" s="101"/>
      <c r="AM13" s="59"/>
      <c r="AN13" s="59"/>
      <c r="AO13" s="59"/>
      <c r="AP13" s="59"/>
      <c r="AQ13" s="59"/>
      <c r="AR13" s="59"/>
      <c r="AS13" s="59"/>
      <c r="AT13" s="59"/>
      <c r="AU13" s="59"/>
      <c r="AV13" s="59"/>
      <c r="AW13" s="59"/>
      <c r="AX13" s="59"/>
      <c r="AY13" s="59"/>
      <c r="AZ13" s="59"/>
      <c r="BA13" s="59"/>
      <c r="BB13" s="59"/>
      <c r="BC13" s="59"/>
      <c r="BD13" s="59"/>
      <c r="BE13" s="59"/>
      <c r="BF13" s="59"/>
      <c r="BG13" s="59"/>
    </row>
    <row r="14" spans="1:66">
      <c r="A14" s="101"/>
      <c r="B14" s="102" t="s">
        <v>89</v>
      </c>
      <c r="C14" s="101" t="s">
        <v>90</v>
      </c>
      <c r="D14" s="101"/>
      <c r="E14" s="101"/>
      <c r="F14" s="101"/>
      <c r="G14" s="101"/>
      <c r="H14" s="101"/>
      <c r="I14" s="101"/>
      <c r="J14" s="101"/>
      <c r="K14" s="101"/>
      <c r="L14" s="101"/>
      <c r="M14" s="101"/>
      <c r="N14" s="102"/>
      <c r="O14" s="101"/>
      <c r="P14" s="101"/>
      <c r="Q14" s="101"/>
      <c r="R14" s="101"/>
      <c r="S14" s="101"/>
      <c r="T14" s="101"/>
      <c r="U14" s="101"/>
      <c r="V14" s="101"/>
      <c r="W14" s="101"/>
      <c r="X14" s="101"/>
      <c r="Y14" s="101"/>
      <c r="Z14" s="101"/>
      <c r="AA14" s="102"/>
      <c r="AB14" s="101"/>
      <c r="AC14" s="101"/>
      <c r="AD14" s="101"/>
      <c r="AE14" s="101"/>
      <c r="AF14" s="101"/>
      <c r="AG14" s="101"/>
      <c r="AH14" s="101"/>
      <c r="AI14" s="101"/>
      <c r="AJ14" s="101"/>
      <c r="AK14" s="101"/>
      <c r="AL14" s="101"/>
      <c r="AM14" s="59"/>
      <c r="AN14" s="59"/>
      <c r="AO14" s="59"/>
      <c r="AP14" s="59"/>
      <c r="AQ14" s="59"/>
      <c r="AR14" s="59"/>
      <c r="AS14" s="59"/>
      <c r="AT14" s="59"/>
      <c r="AU14" s="59"/>
      <c r="AV14" s="59"/>
      <c r="AW14" s="59"/>
      <c r="AX14" s="59"/>
      <c r="AY14" s="59"/>
      <c r="AZ14" s="59"/>
      <c r="BA14" s="59"/>
      <c r="BB14" s="59"/>
      <c r="BC14" s="4"/>
      <c r="BD14" s="11"/>
      <c r="BE14" s="11"/>
      <c r="BF14" s="11"/>
      <c r="BG14" s="11"/>
      <c r="BH14" s="11"/>
      <c r="BI14" s="11"/>
      <c r="BJ14" s="11"/>
      <c r="BK14" s="11"/>
      <c r="BL14" s="11"/>
    </row>
    <row r="15" spans="1:66">
      <c r="A15" s="101"/>
      <c r="B15" s="102"/>
      <c r="C15" s="101"/>
      <c r="D15" s="101"/>
      <c r="E15" s="101"/>
      <c r="F15" s="101"/>
      <c r="G15" s="101"/>
      <c r="H15" s="101"/>
      <c r="I15" s="101"/>
      <c r="J15" s="101"/>
      <c r="K15" s="101"/>
      <c r="L15" s="101"/>
      <c r="M15" s="101"/>
      <c r="N15" s="102"/>
      <c r="O15" s="101"/>
      <c r="P15" s="101"/>
      <c r="Q15" s="101"/>
      <c r="R15" s="101"/>
      <c r="S15" s="101"/>
      <c r="T15" s="101"/>
      <c r="U15" s="101"/>
      <c r="V15" s="101"/>
      <c r="W15" s="101"/>
      <c r="X15" s="101"/>
      <c r="Y15" s="101"/>
      <c r="Z15" s="101"/>
      <c r="AA15" s="102"/>
      <c r="AB15" s="101"/>
      <c r="AC15" s="101"/>
      <c r="AD15" s="101"/>
      <c r="AE15" s="101"/>
      <c r="AF15" s="101"/>
      <c r="AG15" s="101"/>
      <c r="AH15" s="101"/>
      <c r="AI15" s="101"/>
      <c r="AJ15" s="101"/>
      <c r="AK15" s="101"/>
      <c r="AL15" s="101"/>
      <c r="AM15" s="59"/>
      <c r="AN15" s="59"/>
      <c r="AO15" s="59"/>
      <c r="AP15" s="59"/>
      <c r="AQ15" s="59"/>
      <c r="AR15" s="59"/>
      <c r="AS15" s="59"/>
      <c r="AT15" s="59"/>
      <c r="AU15" s="59"/>
      <c r="AV15" s="59"/>
      <c r="AW15" s="59"/>
      <c r="AX15" s="59"/>
      <c r="AY15" s="59"/>
      <c r="AZ15" s="59"/>
      <c r="BA15" s="59"/>
      <c r="BB15" s="59"/>
    </row>
    <row r="16" spans="1:66">
      <c r="A16" s="101"/>
      <c r="B16" s="102"/>
      <c r="C16" s="101"/>
      <c r="D16" s="101"/>
      <c r="E16" s="101"/>
      <c r="F16" s="101"/>
      <c r="G16" s="101"/>
      <c r="H16" s="101"/>
      <c r="I16" s="101"/>
      <c r="J16" s="101"/>
      <c r="K16" s="101"/>
      <c r="L16" s="101"/>
      <c r="M16" s="101"/>
      <c r="N16" s="102"/>
      <c r="O16" s="101"/>
      <c r="P16" s="101"/>
      <c r="Q16" s="101"/>
      <c r="R16" s="101"/>
      <c r="S16" s="101"/>
      <c r="T16" s="101"/>
      <c r="U16" s="101"/>
      <c r="V16" s="101"/>
      <c r="W16" s="101"/>
      <c r="X16" s="101"/>
      <c r="Y16" s="101"/>
      <c r="Z16" s="101"/>
      <c r="AA16" s="102"/>
      <c r="AB16" s="101"/>
      <c r="AC16" s="101"/>
      <c r="AD16" s="101"/>
      <c r="AE16" s="101"/>
      <c r="AF16" s="101"/>
      <c r="AG16" s="101"/>
      <c r="AH16" s="101"/>
      <c r="AI16" s="101"/>
      <c r="AJ16" s="101"/>
      <c r="AK16" s="101"/>
      <c r="AL16" s="101"/>
      <c r="AM16" s="59"/>
      <c r="AN16" s="59"/>
      <c r="AO16" s="59"/>
      <c r="AP16" s="59"/>
      <c r="AQ16" s="59"/>
      <c r="AR16" s="59"/>
      <c r="AS16" s="59"/>
      <c r="AT16" s="59"/>
      <c r="AU16" s="59"/>
      <c r="AV16" s="59"/>
      <c r="AW16" s="59"/>
      <c r="AX16" s="59"/>
      <c r="AY16" s="59"/>
      <c r="AZ16" s="59"/>
      <c r="BA16" s="59"/>
      <c r="BB16" s="59"/>
    </row>
    <row r="17" spans="1:54">
      <c r="A17" s="101"/>
      <c r="B17" s="102"/>
      <c r="C17" s="101"/>
      <c r="D17" s="101"/>
      <c r="E17" s="101"/>
      <c r="F17" s="101"/>
      <c r="G17" s="101"/>
      <c r="H17" s="101"/>
      <c r="I17" s="101"/>
      <c r="J17" s="101"/>
      <c r="K17" s="101"/>
      <c r="L17" s="101"/>
      <c r="M17" s="101"/>
      <c r="N17" s="102"/>
      <c r="O17" s="101"/>
      <c r="P17" s="101"/>
      <c r="Q17" s="101"/>
      <c r="R17" s="101"/>
      <c r="S17" s="101"/>
      <c r="T17" s="101"/>
      <c r="U17" s="101"/>
      <c r="V17" s="101"/>
      <c r="W17" s="101"/>
      <c r="X17" s="101"/>
      <c r="Y17" s="101"/>
      <c r="Z17" s="101"/>
      <c r="AA17" s="102"/>
      <c r="AB17" s="101"/>
      <c r="AC17" s="101"/>
      <c r="AD17" s="101"/>
      <c r="AE17" s="101"/>
      <c r="AF17" s="101"/>
      <c r="AG17" s="101"/>
      <c r="AH17" s="101"/>
      <c r="AI17" s="101"/>
      <c r="AJ17" s="101"/>
      <c r="AK17" s="101"/>
      <c r="AL17" s="101"/>
      <c r="AM17" s="59"/>
      <c r="AN17" s="59"/>
      <c r="AO17" s="59"/>
      <c r="AP17" s="59"/>
      <c r="AQ17" s="59"/>
      <c r="AR17" s="59"/>
      <c r="AS17" s="59"/>
      <c r="AT17" s="59"/>
      <c r="AU17" s="59"/>
      <c r="AV17" s="59"/>
      <c r="AW17" s="59"/>
      <c r="AX17" s="59"/>
      <c r="AY17" s="59"/>
      <c r="AZ17" s="59"/>
      <c r="BA17" s="59"/>
      <c r="BB17" s="59"/>
    </row>
    <row r="18" spans="1:54">
      <c r="A18" s="101"/>
      <c r="B18" s="102"/>
      <c r="C18" s="102"/>
      <c r="D18" s="101"/>
      <c r="E18" s="101"/>
      <c r="F18" s="101"/>
      <c r="G18" s="101"/>
      <c r="H18" s="101"/>
      <c r="I18" s="101"/>
      <c r="J18" s="101"/>
      <c r="K18" s="101"/>
      <c r="L18" s="101"/>
      <c r="M18" s="101"/>
      <c r="N18" s="102"/>
      <c r="O18" s="101"/>
      <c r="P18" s="101"/>
      <c r="Q18" s="101"/>
      <c r="R18" s="101"/>
      <c r="S18" s="101"/>
      <c r="T18" s="101"/>
      <c r="U18" s="101"/>
      <c r="V18" s="101"/>
      <c r="W18" s="101"/>
      <c r="X18" s="101"/>
      <c r="Y18" s="101"/>
      <c r="Z18" s="101"/>
      <c r="AA18" s="102"/>
      <c r="AB18" s="101"/>
      <c r="AC18" s="101"/>
      <c r="AD18" s="101"/>
      <c r="AE18" s="101"/>
      <c r="AF18" s="101"/>
      <c r="AG18" s="101"/>
      <c r="AH18" s="101"/>
      <c r="AI18" s="101"/>
      <c r="AJ18" s="101"/>
      <c r="AK18" s="101"/>
      <c r="AL18" s="101"/>
      <c r="AM18" s="59"/>
      <c r="AN18" s="59"/>
      <c r="AO18" s="59"/>
      <c r="AP18" s="59"/>
      <c r="AQ18" s="59"/>
      <c r="AR18" s="59"/>
      <c r="AS18" s="59"/>
      <c r="AT18" s="59"/>
      <c r="AU18" s="59"/>
      <c r="AV18" s="59"/>
      <c r="AW18" s="59"/>
      <c r="AX18" s="59"/>
      <c r="AY18" s="59"/>
      <c r="AZ18" s="59"/>
      <c r="BA18" s="59"/>
      <c r="BB18" s="59"/>
    </row>
    <row r="19" spans="1:54">
      <c r="A19" s="101"/>
      <c r="B19" s="102"/>
      <c r="C19" s="102"/>
      <c r="D19" s="101"/>
      <c r="E19" s="101"/>
      <c r="F19" s="101"/>
      <c r="G19" s="101"/>
      <c r="H19" s="101"/>
      <c r="I19" s="101"/>
      <c r="J19" s="101"/>
      <c r="K19" s="101"/>
      <c r="L19" s="101"/>
      <c r="M19" s="101"/>
      <c r="N19" s="102"/>
      <c r="O19" s="101"/>
      <c r="P19" s="101"/>
      <c r="Q19" s="101"/>
      <c r="R19" s="101"/>
      <c r="S19" s="101"/>
      <c r="T19" s="101"/>
      <c r="U19" s="101"/>
      <c r="V19" s="101"/>
      <c r="W19" s="101"/>
      <c r="X19" s="101"/>
      <c r="Y19" s="101"/>
      <c r="Z19" s="101"/>
      <c r="AA19" s="102"/>
      <c r="AB19" s="101"/>
      <c r="AC19" s="101"/>
      <c r="AD19" s="101"/>
      <c r="AE19" s="101"/>
      <c r="AF19" s="101"/>
      <c r="AG19" s="101"/>
      <c r="AH19" s="101"/>
      <c r="AI19" s="101"/>
      <c r="AJ19" s="101"/>
      <c r="AK19" s="101"/>
      <c r="AL19" s="101"/>
      <c r="AM19" s="98"/>
      <c r="AN19" s="98"/>
      <c r="AO19" s="98"/>
      <c r="AP19" s="98"/>
      <c r="AQ19" s="98"/>
      <c r="AR19" s="98"/>
      <c r="AS19" s="98"/>
      <c r="AT19" s="98"/>
      <c r="AU19" s="98"/>
      <c r="AV19" s="98"/>
      <c r="AW19" s="98"/>
      <c r="AX19" s="98"/>
      <c r="AY19" s="98"/>
      <c r="AZ19" s="59"/>
      <c r="BA19" s="59"/>
      <c r="BB19" s="59"/>
    </row>
    <row r="20" spans="1:54" ht="23.25">
      <c r="A20" s="101"/>
      <c r="B20" s="104" t="s">
        <v>14</v>
      </c>
      <c r="C20" s="102"/>
      <c r="D20" s="101"/>
      <c r="E20" s="101"/>
      <c r="F20" s="101"/>
      <c r="G20" s="101"/>
      <c r="H20" s="101"/>
      <c r="I20" s="101"/>
      <c r="J20" s="101"/>
      <c r="K20" s="101"/>
      <c r="L20" s="101"/>
      <c r="M20" s="101"/>
      <c r="N20" s="102"/>
      <c r="O20" s="101"/>
      <c r="P20" s="101"/>
      <c r="Q20" s="101"/>
      <c r="R20" s="101"/>
      <c r="S20" s="101"/>
      <c r="T20" s="101"/>
      <c r="U20" s="101"/>
      <c r="V20" s="101"/>
      <c r="W20" s="101"/>
      <c r="X20" s="101"/>
      <c r="Y20" s="101"/>
      <c r="Z20" s="101"/>
      <c r="AA20" s="102"/>
      <c r="AB20" s="101"/>
      <c r="AC20" s="101"/>
      <c r="AD20" s="101"/>
      <c r="AE20" s="101"/>
      <c r="AF20" s="101"/>
      <c r="AG20" s="101"/>
      <c r="AH20" s="101"/>
      <c r="AI20" s="101"/>
      <c r="AJ20" s="101"/>
      <c r="AK20" s="101"/>
      <c r="AL20" s="101"/>
      <c r="AM20" s="98"/>
      <c r="AN20" s="98"/>
      <c r="AO20" s="98"/>
      <c r="AP20" s="98"/>
      <c r="AQ20" s="98"/>
      <c r="AR20" s="98"/>
      <c r="AS20" s="98"/>
      <c r="AT20" s="98"/>
      <c r="AU20" s="98"/>
      <c r="AV20" s="98"/>
      <c r="AW20" s="98"/>
      <c r="AX20" s="98"/>
      <c r="AY20" s="98"/>
      <c r="AZ20" s="59"/>
      <c r="BA20" s="59"/>
      <c r="BB20" s="59"/>
    </row>
    <row r="21" spans="1:54">
      <c r="A21" s="101"/>
      <c r="B21" s="102"/>
      <c r="C21" s="102"/>
      <c r="D21" s="101"/>
      <c r="E21" s="101"/>
      <c r="F21" s="101"/>
      <c r="G21" s="101"/>
      <c r="H21" s="101"/>
      <c r="I21" s="101"/>
      <c r="J21" s="101"/>
      <c r="K21" s="101"/>
      <c r="L21" s="101"/>
      <c r="M21" s="101"/>
      <c r="N21" s="102"/>
      <c r="O21" s="101"/>
      <c r="P21" s="101"/>
      <c r="Q21" s="101"/>
      <c r="R21" s="101"/>
      <c r="S21" s="101"/>
      <c r="T21" s="101"/>
      <c r="U21" s="101"/>
      <c r="V21" s="101"/>
      <c r="W21" s="101"/>
      <c r="X21" s="101"/>
      <c r="Y21" s="101"/>
      <c r="Z21" s="101"/>
      <c r="AA21" s="102"/>
      <c r="AB21" s="101"/>
      <c r="AC21" s="101"/>
      <c r="AD21" s="101"/>
      <c r="AE21" s="101"/>
      <c r="AF21" s="101"/>
      <c r="AG21" s="101"/>
      <c r="AH21" s="101"/>
      <c r="AI21" s="101"/>
      <c r="AJ21" s="101"/>
      <c r="AK21" s="101"/>
      <c r="AL21" s="101"/>
      <c r="AM21" s="98"/>
      <c r="AN21" s="98"/>
      <c r="AO21" s="98"/>
      <c r="AP21" s="98"/>
      <c r="AQ21" s="98"/>
      <c r="AR21" s="98"/>
      <c r="AS21" s="98"/>
      <c r="AT21" s="98"/>
      <c r="AU21" s="98"/>
      <c r="AV21" s="98"/>
      <c r="AW21" s="98"/>
      <c r="AX21" s="98"/>
      <c r="AY21" s="98"/>
      <c r="AZ21" s="59"/>
      <c r="BA21" s="59"/>
      <c r="BB21" s="59"/>
    </row>
    <row r="22" spans="1:54">
      <c r="A22" s="101"/>
      <c r="B22" s="102"/>
      <c r="C22" s="101"/>
      <c r="D22" s="101"/>
      <c r="E22" s="101"/>
      <c r="F22" s="101"/>
      <c r="G22" s="101"/>
      <c r="H22" s="101"/>
      <c r="I22" s="101"/>
      <c r="J22" s="101"/>
      <c r="K22" s="101"/>
      <c r="L22" s="101"/>
      <c r="M22" s="101"/>
      <c r="N22" s="102"/>
      <c r="O22" s="101"/>
      <c r="P22" s="101"/>
      <c r="Q22" s="101"/>
      <c r="R22" s="101"/>
      <c r="S22" s="101"/>
      <c r="T22" s="101"/>
      <c r="U22" s="101"/>
      <c r="V22" s="105"/>
      <c r="W22" s="105"/>
      <c r="X22" s="101"/>
      <c r="Y22" s="101"/>
      <c r="Z22" s="101"/>
      <c r="AA22" s="102"/>
      <c r="AB22" s="101"/>
      <c r="AC22" s="101"/>
      <c r="AD22" s="101"/>
      <c r="AE22" s="101"/>
      <c r="AF22" s="101"/>
      <c r="AG22" s="101"/>
      <c r="AH22" s="101"/>
      <c r="AI22" s="101"/>
      <c r="AJ22" s="101"/>
      <c r="AK22" s="101"/>
      <c r="AL22" s="101"/>
      <c r="AM22" s="59"/>
      <c r="AN22" s="59"/>
      <c r="AO22" s="59"/>
      <c r="AP22" s="59"/>
      <c r="AQ22" s="59"/>
      <c r="AR22" s="59"/>
      <c r="AS22" s="59"/>
      <c r="AT22" s="59"/>
      <c r="AU22" s="59"/>
      <c r="AV22" s="59"/>
      <c r="AW22" s="59"/>
      <c r="AX22" s="59"/>
      <c r="AY22" s="59"/>
      <c r="AZ22" s="59"/>
      <c r="BA22" s="59"/>
      <c r="BB22" s="59"/>
    </row>
    <row r="23" spans="1:54">
      <c r="A23" s="101"/>
      <c r="B23" s="106"/>
      <c r="C23" s="106"/>
      <c r="D23" s="106"/>
      <c r="E23" s="106"/>
      <c r="F23" s="106"/>
      <c r="G23" s="106"/>
      <c r="H23" s="106"/>
      <c r="I23" s="101"/>
      <c r="J23" s="101"/>
      <c r="K23" s="101"/>
      <c r="L23" s="101"/>
      <c r="M23" s="101"/>
      <c r="N23" s="102"/>
      <c r="O23" s="101"/>
      <c r="P23" s="101"/>
      <c r="Q23" s="101"/>
      <c r="R23" s="101"/>
      <c r="S23" s="101"/>
      <c r="T23" s="101"/>
      <c r="U23" s="101"/>
      <c r="V23" s="105"/>
      <c r="W23" s="105"/>
      <c r="X23" s="101"/>
      <c r="Y23" s="101"/>
      <c r="Z23" s="101"/>
      <c r="AA23" s="102"/>
      <c r="AB23" s="101"/>
      <c r="AC23" s="101"/>
      <c r="AD23" s="101"/>
      <c r="AE23" s="101"/>
      <c r="AF23" s="101"/>
      <c r="AG23" s="101"/>
      <c r="AH23" s="101"/>
      <c r="AI23" s="101"/>
      <c r="AJ23" s="101"/>
      <c r="AK23" s="101"/>
      <c r="AL23" s="101"/>
      <c r="AM23" s="59"/>
      <c r="AN23" s="59"/>
      <c r="AO23" s="59"/>
      <c r="AP23" s="59"/>
      <c r="AQ23" s="59"/>
      <c r="AR23" s="59"/>
      <c r="AS23" s="59"/>
      <c r="AT23" s="59"/>
      <c r="AU23" s="59"/>
      <c r="AV23" s="59"/>
      <c r="AW23" s="59"/>
      <c r="AX23" s="59"/>
      <c r="AY23" s="59"/>
      <c r="AZ23" s="59"/>
      <c r="BA23" s="59"/>
      <c r="BB23" s="59"/>
    </row>
    <row r="24" spans="1:54">
      <c r="A24" s="101"/>
      <c r="B24" s="106"/>
      <c r="C24" s="106"/>
      <c r="D24" s="106"/>
      <c r="E24" s="106"/>
      <c r="F24" s="106"/>
      <c r="G24" s="106"/>
      <c r="H24" s="106"/>
      <c r="I24" s="101"/>
      <c r="J24" s="101"/>
      <c r="K24" s="101"/>
      <c r="L24" s="101"/>
      <c r="M24" s="101"/>
      <c r="N24" s="102"/>
      <c r="O24" s="101"/>
      <c r="P24" s="101"/>
      <c r="Q24" s="101"/>
      <c r="R24" s="101"/>
      <c r="S24" s="101"/>
      <c r="T24" s="101"/>
      <c r="U24" s="101"/>
      <c r="V24" s="105"/>
      <c r="W24" s="105"/>
      <c r="X24" s="101"/>
      <c r="Y24" s="101"/>
      <c r="Z24" s="101"/>
      <c r="AA24" s="102"/>
      <c r="AB24" s="101"/>
      <c r="AC24" s="101"/>
      <c r="AD24" s="101"/>
      <c r="AE24" s="101"/>
      <c r="AF24" s="101"/>
      <c r="AG24" s="101"/>
      <c r="AH24" s="101"/>
      <c r="AI24" s="101"/>
      <c r="AJ24" s="101"/>
      <c r="AK24" s="101"/>
      <c r="AL24" s="101"/>
      <c r="AM24" s="59"/>
      <c r="AN24" s="59"/>
      <c r="AO24" s="59"/>
      <c r="AP24" s="59"/>
      <c r="AQ24" s="59"/>
      <c r="AR24" s="59"/>
      <c r="AS24" s="59"/>
      <c r="AT24" s="59"/>
      <c r="AU24" s="59"/>
      <c r="AV24" s="59"/>
      <c r="AW24" s="59"/>
      <c r="AX24" s="59"/>
      <c r="AY24" s="59"/>
      <c r="AZ24" s="59"/>
      <c r="BA24" s="59"/>
      <c r="BB24" s="59"/>
    </row>
    <row r="25" spans="1:54">
      <c r="A25" s="101"/>
      <c r="B25" s="106"/>
      <c r="C25" s="106"/>
      <c r="D25" s="106"/>
      <c r="E25" s="106"/>
      <c r="F25" s="106"/>
      <c r="G25" s="106"/>
      <c r="H25" s="106"/>
      <c r="I25" s="101"/>
      <c r="J25" s="101"/>
      <c r="K25" s="101"/>
      <c r="L25" s="101"/>
      <c r="M25" s="101"/>
      <c r="N25" s="102"/>
      <c r="O25" s="101"/>
      <c r="P25" s="101"/>
      <c r="Q25" s="101"/>
      <c r="R25" s="101"/>
      <c r="S25" s="101"/>
      <c r="T25" s="101"/>
      <c r="U25" s="101"/>
      <c r="V25" s="105"/>
      <c r="W25" s="105"/>
      <c r="X25" s="101"/>
      <c r="Y25" s="101"/>
      <c r="Z25" s="101"/>
      <c r="AA25" s="102"/>
      <c r="AB25" s="101"/>
      <c r="AC25" s="101"/>
      <c r="AD25" s="101"/>
      <c r="AE25" s="101"/>
      <c r="AF25" s="101"/>
      <c r="AG25" s="101"/>
      <c r="AH25" s="101"/>
      <c r="AI25" s="101"/>
      <c r="AJ25" s="101"/>
      <c r="AK25" s="101"/>
      <c r="AL25" s="101"/>
      <c r="AM25" s="59"/>
      <c r="AN25" s="59"/>
      <c r="AO25" s="59"/>
      <c r="AP25" s="59"/>
      <c r="AQ25" s="59"/>
      <c r="AR25" s="59"/>
      <c r="AS25" s="59"/>
      <c r="AT25" s="59"/>
      <c r="AU25" s="59"/>
      <c r="AV25" s="59"/>
      <c r="AW25" s="59"/>
      <c r="AX25" s="59"/>
      <c r="AY25" s="59"/>
      <c r="AZ25" s="59"/>
      <c r="BA25" s="59"/>
      <c r="BB25" s="59"/>
    </row>
    <row r="26" spans="1:54">
      <c r="A26" s="101"/>
      <c r="B26" s="106"/>
      <c r="C26" s="106"/>
      <c r="D26" s="106"/>
      <c r="E26" s="106"/>
      <c r="F26" s="106"/>
      <c r="G26" s="106"/>
      <c r="H26" s="106"/>
      <c r="I26" s="101"/>
      <c r="J26" s="101"/>
      <c r="K26" s="101"/>
      <c r="L26" s="101"/>
      <c r="M26" s="101"/>
      <c r="N26" s="102"/>
      <c r="O26" s="101"/>
      <c r="P26" s="101"/>
      <c r="Q26" s="101"/>
      <c r="R26" s="101"/>
      <c r="S26" s="101"/>
      <c r="T26" s="101"/>
      <c r="U26" s="101"/>
      <c r="V26" s="105"/>
      <c r="W26" s="105"/>
      <c r="X26" s="102"/>
      <c r="Y26" s="102"/>
      <c r="Z26" s="101"/>
      <c r="AA26" s="102"/>
      <c r="AB26" s="101"/>
      <c r="AC26" s="101"/>
      <c r="AD26" s="101"/>
      <c r="AE26" s="101"/>
      <c r="AF26" s="101"/>
      <c r="AG26" s="101"/>
      <c r="AH26" s="101"/>
      <c r="AI26" s="101"/>
      <c r="AJ26" s="101"/>
      <c r="AK26" s="101"/>
      <c r="AL26" s="101"/>
      <c r="AM26" s="59"/>
      <c r="AN26" s="59"/>
      <c r="AO26" s="59"/>
      <c r="AP26" s="59"/>
      <c r="AQ26" s="59"/>
      <c r="AR26" s="59"/>
      <c r="AS26" s="59"/>
      <c r="AT26" s="59"/>
      <c r="AU26" s="59"/>
      <c r="AV26" s="59"/>
      <c r="AW26" s="59"/>
      <c r="AX26" s="59"/>
      <c r="AY26" s="59"/>
      <c r="AZ26" s="59"/>
      <c r="BA26" s="59"/>
      <c r="BB26" s="59"/>
    </row>
    <row r="27" spans="1:54">
      <c r="A27" s="101"/>
      <c r="B27" s="106"/>
      <c r="C27" s="106"/>
      <c r="D27" s="106"/>
      <c r="E27" s="106"/>
      <c r="F27" s="106"/>
      <c r="G27" s="106"/>
      <c r="H27" s="106"/>
      <c r="I27" s="101"/>
      <c r="J27" s="101"/>
      <c r="K27" s="101"/>
      <c r="L27" s="101"/>
      <c r="M27" s="101"/>
      <c r="N27" s="102"/>
      <c r="O27" s="101"/>
      <c r="P27" s="101"/>
      <c r="Q27" s="101"/>
      <c r="R27" s="101"/>
      <c r="S27" s="101"/>
      <c r="T27" s="101"/>
      <c r="U27" s="101"/>
      <c r="V27" s="105"/>
      <c r="W27" s="105"/>
      <c r="X27" s="102"/>
      <c r="Y27" s="102"/>
      <c r="Z27" s="101"/>
      <c r="AA27" s="102"/>
      <c r="AB27" s="101"/>
      <c r="AC27" s="101"/>
      <c r="AD27" s="101"/>
      <c r="AE27" s="101"/>
      <c r="AF27" s="101"/>
      <c r="AG27" s="101"/>
      <c r="AH27" s="101"/>
      <c r="AI27" s="101"/>
      <c r="AJ27" s="101"/>
      <c r="AK27" s="101"/>
      <c r="AL27" s="101"/>
      <c r="AM27" s="59"/>
      <c r="AN27" s="59"/>
      <c r="AO27" s="59"/>
      <c r="AP27" s="59"/>
      <c r="AQ27" s="59"/>
      <c r="AR27" s="59"/>
      <c r="AS27" s="59"/>
      <c r="AT27" s="59"/>
      <c r="AU27" s="59"/>
      <c r="AV27" s="59"/>
      <c r="AW27" s="59"/>
      <c r="AX27" s="59"/>
      <c r="AY27" s="59"/>
      <c r="AZ27" s="59"/>
      <c r="BA27" s="59"/>
      <c r="BB27" s="59"/>
    </row>
    <row r="28" spans="1:54" ht="15.75">
      <c r="A28" s="101"/>
      <c r="B28" s="106"/>
      <c r="C28" s="106"/>
      <c r="D28" s="106"/>
      <c r="E28" s="106"/>
      <c r="F28" s="106"/>
      <c r="G28" s="106"/>
      <c r="H28" s="106"/>
      <c r="I28" s="101"/>
      <c r="J28" s="101"/>
      <c r="K28" s="101"/>
      <c r="L28" s="101"/>
      <c r="M28" s="101"/>
      <c r="N28" s="107"/>
      <c r="O28" s="101"/>
      <c r="P28" s="101"/>
      <c r="Q28" s="101"/>
      <c r="R28" s="101"/>
      <c r="S28" s="101"/>
      <c r="T28" s="101"/>
      <c r="U28" s="101"/>
      <c r="V28" s="105"/>
      <c r="W28" s="105"/>
      <c r="X28" s="101"/>
      <c r="Y28" s="101"/>
      <c r="Z28" s="101"/>
      <c r="AA28" s="107"/>
      <c r="AB28" s="101"/>
      <c r="AC28" s="101"/>
      <c r="AD28" s="101"/>
      <c r="AE28" s="101"/>
      <c r="AF28" s="101"/>
      <c r="AG28" s="101"/>
      <c r="AH28" s="101"/>
      <c r="AI28" s="101"/>
      <c r="AJ28" s="101"/>
      <c r="AK28" s="101"/>
      <c r="AL28" s="101"/>
      <c r="AM28" s="59"/>
      <c r="AN28" s="59"/>
      <c r="AO28" s="59"/>
      <c r="AP28" s="59"/>
      <c r="AQ28" s="59"/>
      <c r="AR28" s="59"/>
      <c r="AS28" s="59"/>
      <c r="AT28" s="59"/>
      <c r="AU28" s="59"/>
      <c r="AV28" s="59"/>
      <c r="AW28" s="59"/>
      <c r="AX28" s="59"/>
      <c r="AY28" s="59"/>
      <c r="AZ28" s="59"/>
      <c r="BA28" s="59"/>
      <c r="BB28" s="59"/>
    </row>
    <row r="29" spans="1:54">
      <c r="A29" s="102"/>
      <c r="B29" s="106"/>
      <c r="C29" s="106"/>
      <c r="D29" s="106"/>
      <c r="E29" s="106"/>
      <c r="F29" s="106"/>
      <c r="G29" s="106"/>
      <c r="H29" s="106"/>
      <c r="I29" s="102"/>
      <c r="J29" s="102"/>
      <c r="K29" s="102"/>
      <c r="L29" s="102"/>
      <c r="M29" s="102"/>
      <c r="N29" s="102"/>
      <c r="O29" s="102"/>
      <c r="P29" s="102"/>
      <c r="Q29" s="102"/>
      <c r="R29" s="102"/>
      <c r="S29" s="102"/>
      <c r="T29" s="102"/>
      <c r="U29" s="102"/>
      <c r="V29" s="105"/>
      <c r="W29" s="105"/>
      <c r="X29" s="102"/>
      <c r="Y29" s="102"/>
      <c r="Z29" s="102"/>
      <c r="AA29" s="101"/>
      <c r="AB29" s="102"/>
      <c r="AC29" s="102"/>
      <c r="AD29" s="102"/>
      <c r="AE29" s="102"/>
      <c r="AF29" s="102"/>
      <c r="AG29" s="102"/>
      <c r="AH29" s="102"/>
      <c r="AI29" s="102"/>
      <c r="AJ29" s="102"/>
      <c r="AK29" s="102"/>
      <c r="AL29" s="102"/>
      <c r="AM29" s="98"/>
      <c r="AN29" s="98"/>
      <c r="AO29" s="98"/>
      <c r="AP29" s="98"/>
      <c r="AQ29" s="98"/>
      <c r="AR29" s="98"/>
      <c r="AS29" s="98"/>
      <c r="AT29" s="98"/>
      <c r="AU29" s="98"/>
      <c r="AV29" s="98"/>
      <c r="AW29" s="98"/>
      <c r="AX29" s="98"/>
      <c r="AY29" s="98"/>
      <c r="AZ29" s="59"/>
      <c r="BA29" s="59"/>
      <c r="BB29" s="59"/>
    </row>
    <row r="30" spans="1:54">
      <c r="A30" s="101"/>
      <c r="B30" s="106"/>
      <c r="C30" s="106"/>
      <c r="D30" s="106"/>
      <c r="E30" s="106"/>
      <c r="F30" s="106"/>
      <c r="G30" s="106"/>
      <c r="H30" s="106"/>
      <c r="I30" s="101"/>
      <c r="J30" s="101"/>
      <c r="K30" s="101"/>
      <c r="L30" s="101"/>
      <c r="M30" s="101"/>
      <c r="N30" s="108"/>
      <c r="O30" s="101"/>
      <c r="P30" s="101"/>
      <c r="Q30" s="101"/>
      <c r="R30" s="101"/>
      <c r="S30" s="101"/>
      <c r="T30" s="101"/>
      <c r="U30" s="101"/>
      <c r="V30" s="105"/>
      <c r="W30" s="105"/>
      <c r="X30" s="109"/>
      <c r="Y30" s="109"/>
      <c r="Z30" s="101"/>
      <c r="AA30" s="108"/>
      <c r="AB30" s="109"/>
      <c r="AC30" s="109"/>
      <c r="AD30" s="109"/>
      <c r="AE30" s="109"/>
      <c r="AF30" s="109"/>
      <c r="AG30" s="109"/>
      <c r="AH30" s="109"/>
      <c r="AI30" s="109"/>
      <c r="AJ30" s="109"/>
      <c r="AK30" s="109"/>
      <c r="AL30" s="109"/>
      <c r="AM30" s="59"/>
      <c r="AN30" s="59"/>
      <c r="AO30" s="59"/>
      <c r="AP30" s="59"/>
      <c r="AQ30" s="59"/>
      <c r="AR30" s="59"/>
      <c r="AS30" s="59"/>
      <c r="AT30" s="59"/>
      <c r="AU30" s="59"/>
      <c r="AV30" s="59"/>
      <c r="AW30" s="59"/>
      <c r="AX30" s="59"/>
      <c r="AY30" s="59"/>
      <c r="AZ30" s="59"/>
      <c r="BA30" s="59"/>
      <c r="BB30" s="59"/>
    </row>
    <row r="31" spans="1:54">
      <c r="A31" s="101"/>
      <c r="B31" s="106"/>
      <c r="C31" s="106"/>
      <c r="D31" s="106"/>
      <c r="E31" s="106"/>
      <c r="F31" s="106"/>
      <c r="G31" s="106"/>
      <c r="H31" s="106"/>
      <c r="I31" s="101"/>
      <c r="J31" s="101"/>
      <c r="K31" s="101"/>
      <c r="L31" s="101"/>
      <c r="M31" s="101"/>
      <c r="N31" s="108"/>
      <c r="O31" s="101"/>
      <c r="P31" s="101"/>
      <c r="Q31" s="101"/>
      <c r="R31" s="101"/>
      <c r="S31" s="101"/>
      <c r="T31" s="101"/>
      <c r="U31" s="101"/>
      <c r="V31" s="105"/>
      <c r="W31" s="105"/>
      <c r="X31" s="109"/>
      <c r="Y31" s="109"/>
      <c r="Z31" s="101"/>
      <c r="AA31" s="108"/>
      <c r="AB31" s="109"/>
      <c r="AC31" s="109"/>
      <c r="AD31" s="109"/>
      <c r="AE31" s="109"/>
      <c r="AF31" s="109"/>
      <c r="AG31" s="109"/>
      <c r="AH31" s="109"/>
      <c r="AI31" s="109"/>
      <c r="AJ31" s="109"/>
      <c r="AK31" s="109"/>
      <c r="AL31" s="109"/>
      <c r="AM31" s="94"/>
      <c r="AN31" s="94"/>
      <c r="AO31" s="94"/>
      <c r="AP31" s="94"/>
      <c r="AQ31" s="94"/>
      <c r="AR31" s="94"/>
      <c r="AS31" s="94"/>
      <c r="AT31" s="94"/>
      <c r="AU31" s="94"/>
      <c r="AV31" s="94"/>
      <c r="AW31" s="94"/>
      <c r="AX31" s="94"/>
      <c r="AY31" s="94"/>
      <c r="AZ31" s="59"/>
      <c r="BA31" s="59"/>
      <c r="BB31" s="59"/>
    </row>
    <row r="32" spans="1:54">
      <c r="A32" s="101"/>
      <c r="B32" s="106"/>
      <c r="C32" s="106"/>
      <c r="D32" s="106"/>
      <c r="E32" s="106"/>
      <c r="F32" s="106"/>
      <c r="G32" s="106"/>
      <c r="H32" s="106"/>
      <c r="I32" s="101"/>
      <c r="J32" s="101"/>
      <c r="K32" s="101"/>
      <c r="L32" s="101"/>
      <c r="M32" s="101"/>
      <c r="N32" s="108"/>
      <c r="O32" s="101"/>
      <c r="P32" s="101"/>
      <c r="Q32" s="101"/>
      <c r="R32" s="101"/>
      <c r="S32" s="101"/>
      <c r="T32" s="101"/>
      <c r="U32" s="101"/>
      <c r="V32" s="105"/>
      <c r="W32" s="105"/>
      <c r="X32" s="109"/>
      <c r="Y32" s="109"/>
      <c r="Z32" s="101"/>
      <c r="AA32" s="108"/>
      <c r="AB32" s="109"/>
      <c r="AC32" s="109"/>
      <c r="AD32" s="109"/>
      <c r="AE32" s="109"/>
      <c r="AF32" s="109"/>
      <c r="AG32" s="109"/>
      <c r="AH32" s="109"/>
      <c r="AI32" s="109"/>
      <c r="AJ32" s="109"/>
      <c r="AK32" s="109"/>
      <c r="AL32" s="109"/>
      <c r="AM32" s="59"/>
      <c r="AN32" s="59"/>
      <c r="AO32" s="59"/>
      <c r="AP32" s="59"/>
      <c r="AQ32" s="59"/>
      <c r="AR32" s="59"/>
      <c r="AS32" s="59"/>
      <c r="AT32" s="59"/>
      <c r="AU32" s="59"/>
      <c r="AV32" s="59"/>
      <c r="AW32" s="59"/>
      <c r="AX32" s="59"/>
      <c r="AY32" s="59"/>
      <c r="AZ32" s="59"/>
      <c r="BA32" s="59"/>
      <c r="BB32" s="59"/>
    </row>
    <row r="33" spans="1:59">
      <c r="A33" s="101"/>
      <c r="B33" s="106"/>
      <c r="C33" s="106"/>
      <c r="D33" s="106"/>
      <c r="E33" s="106"/>
      <c r="F33" s="106"/>
      <c r="G33" s="106"/>
      <c r="H33" s="106"/>
      <c r="I33" s="101"/>
      <c r="J33" s="101"/>
      <c r="K33" s="101"/>
      <c r="L33" s="101"/>
      <c r="M33" s="101"/>
      <c r="N33" s="108"/>
      <c r="O33" s="101"/>
      <c r="P33" s="101"/>
      <c r="Q33" s="101"/>
      <c r="R33" s="101"/>
      <c r="S33" s="101"/>
      <c r="T33" s="101"/>
      <c r="U33" s="101"/>
      <c r="V33" s="105"/>
      <c r="W33" s="105"/>
      <c r="X33" s="109"/>
      <c r="Y33" s="109"/>
      <c r="Z33" s="101"/>
      <c r="AA33" s="108"/>
      <c r="AB33" s="109"/>
      <c r="AC33" s="109"/>
      <c r="AD33" s="109"/>
      <c r="AE33" s="109"/>
      <c r="AF33" s="109"/>
      <c r="AG33" s="109"/>
      <c r="AH33" s="109"/>
      <c r="AI33" s="109"/>
      <c r="AJ33" s="109"/>
      <c r="AK33" s="109"/>
      <c r="AL33" s="109"/>
      <c r="AM33" s="95"/>
      <c r="AN33" s="95"/>
      <c r="AO33" s="95"/>
      <c r="AP33" s="95"/>
      <c r="AQ33" s="95"/>
      <c r="AR33" s="95"/>
      <c r="AS33" s="95"/>
      <c r="AT33" s="95"/>
      <c r="AU33" s="95"/>
      <c r="AV33" s="95"/>
      <c r="AW33" s="95"/>
      <c r="AX33" s="95"/>
      <c r="AY33" s="95"/>
      <c r="AZ33" s="59"/>
      <c r="BA33" s="59"/>
      <c r="BB33" s="59"/>
    </row>
    <row r="34" spans="1:59">
      <c r="A34" s="101"/>
      <c r="B34" s="106"/>
      <c r="C34" s="106"/>
      <c r="D34" s="106"/>
      <c r="E34" s="106"/>
      <c r="F34" s="106"/>
      <c r="G34" s="106"/>
      <c r="H34" s="106"/>
      <c r="I34" s="101"/>
      <c r="J34" s="101"/>
      <c r="K34" s="101"/>
      <c r="L34" s="101"/>
      <c r="M34" s="101"/>
      <c r="N34" s="108"/>
      <c r="O34" s="101"/>
      <c r="P34" s="101"/>
      <c r="Q34" s="101"/>
      <c r="R34" s="101"/>
      <c r="S34" s="101"/>
      <c r="T34" s="101"/>
      <c r="U34" s="101"/>
      <c r="V34" s="105"/>
      <c r="W34" s="105"/>
      <c r="X34" s="109"/>
      <c r="Y34" s="109"/>
      <c r="Z34" s="101"/>
      <c r="AA34" s="108"/>
      <c r="AB34" s="109"/>
      <c r="AC34" s="109"/>
      <c r="AD34" s="109"/>
      <c r="AE34" s="109"/>
      <c r="AF34" s="109"/>
      <c r="AG34" s="109"/>
      <c r="AH34" s="109"/>
      <c r="AI34" s="109"/>
      <c r="AJ34" s="109"/>
      <c r="AK34" s="109"/>
      <c r="AL34" s="109"/>
      <c r="AM34" s="95"/>
      <c r="AN34" s="95"/>
      <c r="AO34" s="95"/>
      <c r="AP34" s="95"/>
      <c r="AQ34" s="95"/>
      <c r="AR34" s="95"/>
      <c r="AS34" s="95"/>
      <c r="AT34" s="95"/>
      <c r="AU34" s="95"/>
      <c r="AV34" s="95"/>
      <c r="AW34" s="95"/>
      <c r="AX34" s="95"/>
      <c r="AY34" s="95"/>
      <c r="AZ34" s="59"/>
      <c r="BA34" s="59"/>
      <c r="BB34" s="59"/>
    </row>
    <row r="35" spans="1:59">
      <c r="A35" s="101"/>
      <c r="B35" s="106"/>
      <c r="C35" s="106"/>
      <c r="D35" s="106"/>
      <c r="E35" s="106"/>
      <c r="F35" s="106"/>
      <c r="G35" s="106"/>
      <c r="H35" s="106"/>
      <c r="I35" s="101"/>
      <c r="J35" s="101"/>
      <c r="K35" s="101"/>
      <c r="L35" s="101"/>
      <c r="M35" s="101"/>
      <c r="N35" s="108"/>
      <c r="O35" s="101"/>
      <c r="P35" s="101"/>
      <c r="Q35" s="101"/>
      <c r="R35" s="101"/>
      <c r="S35" s="101"/>
      <c r="T35" s="101"/>
      <c r="U35" s="101"/>
      <c r="V35" s="105"/>
      <c r="W35" s="105"/>
      <c r="X35" s="109"/>
      <c r="Y35" s="109"/>
      <c r="Z35" s="101"/>
      <c r="AA35" s="108"/>
      <c r="AB35" s="109"/>
      <c r="AC35" s="109"/>
      <c r="AD35" s="109"/>
      <c r="AE35" s="109"/>
      <c r="AF35" s="109"/>
      <c r="AG35" s="109"/>
      <c r="AH35" s="109"/>
      <c r="AI35" s="109"/>
      <c r="AJ35" s="109"/>
      <c r="AK35" s="109"/>
      <c r="AL35" s="109"/>
      <c r="AM35" s="95"/>
      <c r="AN35" s="95"/>
      <c r="AO35" s="95"/>
      <c r="AP35" s="95"/>
      <c r="AQ35" s="95"/>
      <c r="AR35" s="95"/>
      <c r="AS35" s="95"/>
      <c r="AT35" s="95"/>
      <c r="AU35" s="95"/>
      <c r="AV35" s="95"/>
      <c r="AW35" s="95"/>
      <c r="AX35" s="95"/>
      <c r="AY35" s="95"/>
      <c r="AZ35" s="59"/>
      <c r="BA35" s="59"/>
      <c r="BB35" s="59"/>
    </row>
    <row r="36" spans="1:59">
      <c r="A36" s="101"/>
      <c r="B36" s="106"/>
      <c r="C36" s="106"/>
      <c r="D36" s="106"/>
      <c r="E36" s="106"/>
      <c r="F36" s="106"/>
      <c r="G36" s="106"/>
      <c r="H36" s="106"/>
      <c r="I36" s="101"/>
      <c r="J36" s="101"/>
      <c r="K36" s="101"/>
      <c r="L36" s="101"/>
      <c r="M36" s="101"/>
      <c r="N36" s="108"/>
      <c r="O36" s="101"/>
      <c r="P36" s="101"/>
      <c r="Q36" s="101"/>
      <c r="R36" s="101"/>
      <c r="S36" s="101"/>
      <c r="T36" s="101"/>
      <c r="U36" s="101"/>
      <c r="V36" s="105"/>
      <c r="W36" s="105"/>
      <c r="X36" s="109"/>
      <c r="Y36" s="109"/>
      <c r="Z36" s="101"/>
      <c r="AA36" s="108"/>
      <c r="AB36" s="109"/>
      <c r="AC36" s="109"/>
      <c r="AD36" s="109"/>
      <c r="AE36" s="109"/>
      <c r="AF36" s="109"/>
      <c r="AG36" s="109"/>
      <c r="AH36" s="109"/>
      <c r="AI36" s="109"/>
      <c r="AJ36" s="109"/>
      <c r="AK36" s="109"/>
      <c r="AL36" s="109"/>
      <c r="AM36" s="95"/>
      <c r="AN36" s="95"/>
      <c r="AO36" s="95"/>
      <c r="AP36" s="95"/>
      <c r="AQ36" s="95"/>
      <c r="AR36" s="95"/>
      <c r="AS36" s="95"/>
      <c r="AT36" s="95"/>
      <c r="AU36" s="95"/>
      <c r="AV36" s="95"/>
      <c r="AW36" s="95"/>
      <c r="AX36" s="95"/>
      <c r="AY36" s="95"/>
      <c r="AZ36" s="59"/>
      <c r="BA36" s="59"/>
      <c r="BB36" s="59"/>
    </row>
    <row r="37" spans="1:59">
      <c r="A37" s="101"/>
      <c r="B37" s="106"/>
      <c r="C37" s="106"/>
      <c r="D37" s="106"/>
      <c r="E37" s="106"/>
      <c r="F37" s="106"/>
      <c r="G37" s="106"/>
      <c r="H37" s="106"/>
      <c r="I37" s="101"/>
      <c r="J37" s="101"/>
      <c r="K37" s="101"/>
      <c r="L37" s="101"/>
      <c r="M37" s="101"/>
      <c r="N37" s="108"/>
      <c r="O37" s="105"/>
      <c r="P37" s="105"/>
      <c r="Q37" s="105"/>
      <c r="R37" s="105"/>
      <c r="S37" s="105"/>
      <c r="T37" s="105"/>
      <c r="U37" s="105"/>
      <c r="V37" s="105"/>
      <c r="W37" s="105"/>
      <c r="X37" s="109"/>
      <c r="Y37" s="109"/>
      <c r="Z37" s="101"/>
      <c r="AA37" s="108"/>
      <c r="AB37" s="109"/>
      <c r="AC37" s="109"/>
      <c r="AD37" s="109"/>
      <c r="AE37" s="109"/>
      <c r="AF37" s="109"/>
      <c r="AG37" s="109"/>
      <c r="AH37" s="109"/>
      <c r="AI37" s="109"/>
      <c r="AJ37" s="109"/>
      <c r="AK37" s="109"/>
      <c r="AL37" s="109"/>
      <c r="AM37" s="95"/>
      <c r="AN37" s="95"/>
      <c r="AO37" s="95"/>
      <c r="AP37" s="95"/>
      <c r="AQ37" s="95"/>
      <c r="AR37" s="95"/>
      <c r="AS37" s="95"/>
      <c r="AT37" s="95"/>
      <c r="AU37" s="95"/>
      <c r="AV37" s="95"/>
      <c r="AW37" s="95"/>
      <c r="AX37" s="95"/>
      <c r="AY37" s="95"/>
      <c r="AZ37" s="59"/>
      <c r="BA37" s="59"/>
      <c r="BB37" s="59"/>
    </row>
    <row r="38" spans="1:59">
      <c r="A38" s="101"/>
      <c r="B38" s="101"/>
      <c r="C38" s="101"/>
      <c r="D38" s="101"/>
      <c r="E38" s="101"/>
      <c r="F38" s="101"/>
      <c r="G38" s="101"/>
      <c r="H38" s="101"/>
      <c r="I38" s="101"/>
      <c r="J38" s="101"/>
      <c r="K38" s="101"/>
      <c r="L38" s="101"/>
      <c r="M38" s="101"/>
      <c r="N38" s="108"/>
      <c r="O38" s="109"/>
      <c r="P38" s="109"/>
      <c r="Q38" s="109"/>
      <c r="R38" s="109"/>
      <c r="S38" s="109"/>
      <c r="T38" s="109"/>
      <c r="U38" s="109"/>
      <c r="V38" s="109"/>
      <c r="W38" s="109"/>
      <c r="X38" s="109"/>
      <c r="Y38" s="109"/>
      <c r="Z38" s="101"/>
      <c r="AA38" s="108"/>
      <c r="AB38" s="109"/>
      <c r="AC38" s="109"/>
      <c r="AD38" s="109"/>
      <c r="AE38" s="109"/>
      <c r="AF38" s="109"/>
      <c r="AG38" s="109"/>
      <c r="AH38" s="109"/>
      <c r="AI38" s="109"/>
      <c r="AJ38" s="109"/>
      <c r="AK38" s="109"/>
      <c r="AL38" s="109"/>
      <c r="AM38" s="94"/>
      <c r="AN38" s="94"/>
      <c r="AO38" s="94"/>
      <c r="AP38" s="94"/>
      <c r="AQ38" s="94"/>
      <c r="AR38" s="94"/>
      <c r="AS38" s="94"/>
      <c r="AT38" s="94"/>
      <c r="AU38" s="94"/>
      <c r="AV38" s="94"/>
      <c r="AW38" s="94"/>
      <c r="AX38" s="94"/>
      <c r="AY38" s="94"/>
      <c r="AZ38" s="59"/>
      <c r="BA38" s="59"/>
      <c r="BB38" s="59"/>
    </row>
    <row r="39" spans="1:59">
      <c r="A39" s="101"/>
      <c r="B39" s="101"/>
      <c r="C39" s="101"/>
      <c r="D39" s="101"/>
      <c r="E39" s="101"/>
      <c r="F39" s="101"/>
      <c r="G39" s="101"/>
      <c r="H39" s="101"/>
      <c r="I39" s="101"/>
      <c r="J39" s="101"/>
      <c r="K39" s="101"/>
      <c r="L39" s="101"/>
      <c r="M39" s="101"/>
      <c r="N39" s="108"/>
      <c r="O39" s="109"/>
      <c r="P39" s="109"/>
      <c r="Q39" s="109"/>
      <c r="R39" s="109"/>
      <c r="S39" s="109"/>
      <c r="T39" s="109"/>
      <c r="U39" s="109"/>
      <c r="V39" s="109"/>
      <c r="W39" s="109"/>
      <c r="X39" s="109"/>
      <c r="Y39" s="109"/>
      <c r="Z39" s="101"/>
      <c r="AA39" s="108"/>
      <c r="AB39" s="109"/>
      <c r="AC39" s="109"/>
      <c r="AD39" s="109"/>
      <c r="AE39" s="109"/>
      <c r="AF39" s="109"/>
      <c r="AG39" s="109"/>
      <c r="AH39" s="109"/>
      <c r="AI39" s="109"/>
      <c r="AJ39" s="109"/>
      <c r="AK39" s="109"/>
      <c r="AL39" s="109"/>
      <c r="AM39" s="98"/>
      <c r="AN39" s="98"/>
      <c r="AO39" s="98"/>
      <c r="AP39" s="98"/>
      <c r="AQ39" s="98"/>
      <c r="AR39" s="98"/>
      <c r="AS39" s="98"/>
      <c r="AT39" s="98"/>
      <c r="AU39" s="98"/>
      <c r="AV39" s="98"/>
      <c r="AW39" s="98"/>
      <c r="AX39" s="98"/>
      <c r="AY39" s="98"/>
      <c r="AZ39" s="59"/>
      <c r="BA39" s="59"/>
      <c r="BB39" s="59"/>
    </row>
    <row r="40" spans="1:59" ht="23.25">
      <c r="A40" s="101"/>
      <c r="B40" s="104" t="s">
        <v>15</v>
      </c>
      <c r="C40" s="110"/>
      <c r="D40" s="101"/>
      <c r="E40" s="101"/>
      <c r="F40" s="101"/>
      <c r="G40" s="101"/>
      <c r="H40" s="101"/>
      <c r="I40" s="101"/>
      <c r="J40" s="101"/>
      <c r="K40" s="101"/>
      <c r="L40" s="101"/>
      <c r="M40" s="101"/>
      <c r="N40" s="108"/>
      <c r="O40" s="109"/>
      <c r="P40" s="109"/>
      <c r="Q40" s="109"/>
      <c r="R40" s="109"/>
      <c r="S40" s="109"/>
      <c r="T40" s="109"/>
      <c r="U40" s="109"/>
      <c r="V40" s="109"/>
      <c r="W40" s="109"/>
      <c r="X40" s="109"/>
      <c r="Y40" s="109"/>
      <c r="Z40" s="101"/>
      <c r="AA40" s="108"/>
      <c r="AB40" s="109"/>
      <c r="AC40" s="109"/>
      <c r="AD40" s="109"/>
      <c r="AE40" s="109"/>
      <c r="AF40" s="109"/>
      <c r="AG40" s="109"/>
      <c r="AH40" s="109"/>
      <c r="AI40" s="109"/>
      <c r="AJ40" s="109"/>
      <c r="AK40" s="109"/>
      <c r="AL40" s="109"/>
      <c r="AM40" s="98"/>
      <c r="AN40" s="98"/>
      <c r="AO40" s="98"/>
      <c r="AP40" s="98"/>
      <c r="AQ40" s="98"/>
      <c r="AR40" s="98"/>
      <c r="AS40" s="98"/>
      <c r="AT40" s="98"/>
      <c r="AU40" s="98"/>
      <c r="AV40" s="98"/>
      <c r="AW40" s="98"/>
      <c r="AX40" s="98"/>
      <c r="AY40" s="98"/>
      <c r="AZ40" s="59"/>
      <c r="BA40" s="59"/>
      <c r="BB40" s="59"/>
    </row>
    <row r="41" spans="1:59">
      <c r="A41" s="101"/>
      <c r="B41" s="101"/>
      <c r="C41" s="102" t="s">
        <v>28</v>
      </c>
      <c r="D41" s="102"/>
      <c r="E41" s="102"/>
      <c r="F41" s="102" t="s">
        <v>29</v>
      </c>
      <c r="G41" s="102"/>
      <c r="H41" s="102"/>
      <c r="I41" s="102" t="s">
        <v>30</v>
      </c>
      <c r="J41" s="102"/>
      <c r="K41" s="102"/>
      <c r="L41" s="102" t="s">
        <v>31</v>
      </c>
      <c r="M41" s="102"/>
      <c r="N41" s="102"/>
      <c r="O41" s="102" t="s">
        <v>32</v>
      </c>
      <c r="P41" s="102"/>
      <c r="Q41" s="102"/>
      <c r="R41" s="109"/>
      <c r="S41" s="109"/>
      <c r="T41" s="109"/>
      <c r="U41" s="109"/>
      <c r="V41" s="109"/>
      <c r="W41" s="101"/>
      <c r="X41" s="102" t="s">
        <v>43</v>
      </c>
      <c r="Y41" s="102"/>
      <c r="Z41" s="102"/>
      <c r="AA41" s="102"/>
      <c r="AB41" s="102"/>
      <c r="AC41" s="102"/>
      <c r="AD41" s="102"/>
      <c r="AE41" s="102"/>
      <c r="AF41" s="102"/>
      <c r="AG41" s="102"/>
      <c r="AH41" s="102"/>
      <c r="AI41" s="102"/>
      <c r="AJ41" s="102"/>
      <c r="AK41" s="102"/>
      <c r="AL41" s="102"/>
      <c r="AM41" s="59"/>
      <c r="AN41" s="59"/>
      <c r="AO41" s="59"/>
      <c r="AP41" s="59"/>
      <c r="AQ41" s="59"/>
      <c r="AR41" s="59"/>
      <c r="AS41" s="59"/>
      <c r="AT41" s="59"/>
      <c r="AU41" s="59"/>
      <c r="AV41" s="59"/>
      <c r="AW41" s="59"/>
      <c r="AX41" s="59"/>
      <c r="AY41" s="59"/>
      <c r="AZ41" s="59"/>
      <c r="BA41" s="59"/>
      <c r="BB41" s="59"/>
      <c r="BC41" s="59"/>
      <c r="BD41" s="59"/>
      <c r="BE41" s="59"/>
      <c r="BF41" s="59"/>
      <c r="BG41" s="59"/>
    </row>
    <row r="42" spans="1:59">
      <c r="A42" s="101"/>
      <c r="B42" s="102"/>
      <c r="C42" s="102">
        <v>2007</v>
      </c>
      <c r="D42" s="102">
        <v>2017</v>
      </c>
      <c r="E42" s="102">
        <v>2030</v>
      </c>
      <c r="F42" s="102">
        <v>2007</v>
      </c>
      <c r="G42" s="102">
        <v>2017</v>
      </c>
      <c r="H42" s="102">
        <v>2030</v>
      </c>
      <c r="I42" s="102">
        <v>2007</v>
      </c>
      <c r="J42" s="102">
        <v>2017</v>
      </c>
      <c r="K42" s="102">
        <v>2030</v>
      </c>
      <c r="L42" s="102">
        <v>2007</v>
      </c>
      <c r="M42" s="102">
        <v>2017</v>
      </c>
      <c r="N42" s="102">
        <v>2030</v>
      </c>
      <c r="O42" s="102">
        <v>2007</v>
      </c>
      <c r="P42" s="102">
        <v>2017</v>
      </c>
      <c r="Q42" s="102">
        <v>2030</v>
      </c>
      <c r="R42" s="109"/>
      <c r="S42" s="109"/>
      <c r="T42" s="109"/>
      <c r="U42" s="109"/>
      <c r="V42" s="109"/>
      <c r="W42" s="102"/>
      <c r="X42" s="108">
        <v>2007</v>
      </c>
      <c r="Y42" s="108">
        <v>2016</v>
      </c>
      <c r="Z42" s="108">
        <v>2030</v>
      </c>
      <c r="AA42" s="102"/>
      <c r="AB42" s="102"/>
      <c r="AC42" s="102"/>
      <c r="AD42" s="102"/>
      <c r="AE42" s="102"/>
      <c r="AF42" s="102"/>
      <c r="AG42" s="102"/>
      <c r="AH42" s="102"/>
      <c r="AI42" s="102"/>
      <c r="AJ42" s="102"/>
      <c r="AK42" s="102"/>
      <c r="AL42" s="102"/>
      <c r="AM42" s="59"/>
      <c r="AN42" s="59"/>
      <c r="AO42" s="59"/>
      <c r="AP42" s="59"/>
      <c r="AQ42" s="59"/>
      <c r="AR42" s="59"/>
      <c r="AS42" s="59"/>
      <c r="AT42" s="59"/>
      <c r="AU42" s="59"/>
      <c r="AV42" s="59"/>
      <c r="AW42" s="59"/>
      <c r="AX42" s="59"/>
      <c r="AY42" s="59"/>
      <c r="AZ42" s="59"/>
      <c r="BA42" s="59"/>
      <c r="BB42" s="59"/>
      <c r="BC42" s="59"/>
      <c r="BD42" s="59"/>
      <c r="BE42" s="59"/>
      <c r="BF42" s="59"/>
      <c r="BG42" s="59"/>
    </row>
    <row r="43" spans="1:59">
      <c r="A43" s="101"/>
      <c r="B43" s="102" t="s">
        <v>91</v>
      </c>
      <c r="C43" s="111">
        <v>23.713799999999999</v>
      </c>
      <c r="D43" s="111">
        <v>9.298</v>
      </c>
      <c r="E43" s="111">
        <v>3.7476849493069193</v>
      </c>
      <c r="F43" s="111">
        <v>27.869250000000001</v>
      </c>
      <c r="G43" s="111">
        <v>16.497</v>
      </c>
      <c r="H43" s="111">
        <v>11.579710186875216</v>
      </c>
      <c r="I43" s="111">
        <v>3.3550000000000003E-2</v>
      </c>
      <c r="J43" s="111">
        <v>7.0000000000000001E-3</v>
      </c>
      <c r="K43" s="111">
        <v>3.8501064000550905E-3</v>
      </c>
      <c r="L43" s="111">
        <v>0.95755000000000001</v>
      </c>
      <c r="M43" s="111">
        <v>1.8839999999999999</v>
      </c>
      <c r="N43" s="111">
        <v>1.5769838199558357</v>
      </c>
      <c r="O43" s="111">
        <v>8.11313</v>
      </c>
      <c r="P43" s="111">
        <v>7.4219999999999997</v>
      </c>
      <c r="Q43" s="111">
        <v>2.2784016471426378</v>
      </c>
      <c r="R43" s="102"/>
      <c r="S43" s="109"/>
      <c r="T43" s="109"/>
      <c r="U43" s="109"/>
      <c r="V43" s="109"/>
      <c r="W43" s="102" t="s">
        <v>91</v>
      </c>
      <c r="X43" s="111">
        <f>C43+F43+I43+L43+O43</f>
        <v>60.687279999999994</v>
      </c>
      <c r="Y43" s="111">
        <f t="shared" ref="Y43:Z46" si="0">D43+G43+J43+M43+P43</f>
        <v>35.108000000000004</v>
      </c>
      <c r="Z43" s="111">
        <f t="shared" si="0"/>
        <v>19.186630709680664</v>
      </c>
      <c r="AA43" s="111"/>
      <c r="AB43" s="111"/>
      <c r="AC43" s="111"/>
      <c r="AD43" s="111"/>
      <c r="AE43" s="111"/>
      <c r="AF43" s="111"/>
      <c r="AG43" s="111"/>
      <c r="AH43" s="111"/>
      <c r="AI43" s="111"/>
      <c r="AJ43" s="111"/>
      <c r="AK43" s="111"/>
      <c r="AL43" s="111"/>
      <c r="AM43" s="59"/>
      <c r="AN43" s="59"/>
      <c r="AO43" s="59"/>
      <c r="AP43" s="59"/>
      <c r="AQ43" s="59"/>
      <c r="AR43" s="59"/>
      <c r="AS43" s="59"/>
      <c r="AT43" s="59"/>
      <c r="AU43" s="59"/>
      <c r="AV43" s="59"/>
      <c r="AW43" s="59"/>
      <c r="AX43" s="59"/>
      <c r="AY43" s="59"/>
      <c r="AZ43" s="59"/>
      <c r="BA43" s="59"/>
      <c r="BB43" s="59"/>
      <c r="BC43" s="59"/>
      <c r="BD43" s="59"/>
      <c r="BE43" s="59"/>
      <c r="BF43" s="59"/>
      <c r="BG43" s="59"/>
    </row>
    <row r="44" spans="1:59">
      <c r="A44" s="101"/>
      <c r="B44" s="102" t="s">
        <v>92</v>
      </c>
      <c r="C44" s="111">
        <v>5.3328100000000003</v>
      </c>
      <c r="D44" s="111" t="s">
        <v>137</v>
      </c>
      <c r="E44" s="111">
        <v>2.7197868870060975</v>
      </c>
      <c r="F44" s="111">
        <v>11.717090000000001</v>
      </c>
      <c r="G44" s="111" t="s">
        <v>137</v>
      </c>
      <c r="H44" s="111">
        <v>7.6615675901492732</v>
      </c>
      <c r="I44" s="111">
        <v>0.41192000000000001</v>
      </c>
      <c r="J44" s="111" t="s">
        <v>137</v>
      </c>
      <c r="K44" s="111">
        <v>1.298436158370079</v>
      </c>
      <c r="L44" s="111">
        <v>4.2709099999999998</v>
      </c>
      <c r="M44" s="111" t="s">
        <v>137</v>
      </c>
      <c r="N44" s="111">
        <v>8.9979852484791198</v>
      </c>
      <c r="O44" s="111">
        <v>10.328150000000001</v>
      </c>
      <c r="P44" s="111" t="s">
        <v>137</v>
      </c>
      <c r="Q44" s="111">
        <v>7.6325555646802883</v>
      </c>
      <c r="R44" s="102"/>
      <c r="S44" s="109"/>
      <c r="T44" s="109"/>
      <c r="U44" s="109"/>
      <c r="V44" s="109"/>
      <c r="W44" s="102" t="s">
        <v>92</v>
      </c>
      <c r="X44" s="111">
        <f t="shared" ref="X44:X46" si="1">C44+F44+I44+L44+O44</f>
        <v>32.060879999999997</v>
      </c>
      <c r="Y44" s="111" t="e">
        <f t="shared" si="0"/>
        <v>#VALUE!</v>
      </c>
      <c r="Z44" s="111">
        <f t="shared" si="0"/>
        <v>28.310331448684856</v>
      </c>
      <c r="AA44" s="111"/>
      <c r="AB44" s="111"/>
      <c r="AC44" s="111"/>
      <c r="AD44" s="111"/>
      <c r="AE44" s="111"/>
      <c r="AF44" s="111"/>
      <c r="AG44" s="111"/>
      <c r="AH44" s="111"/>
      <c r="AI44" s="111"/>
      <c r="AJ44" s="111"/>
      <c r="AK44" s="111"/>
      <c r="AL44" s="111"/>
      <c r="AM44" s="59"/>
      <c r="AN44" s="59"/>
      <c r="AO44" s="59"/>
      <c r="AP44" s="59"/>
      <c r="AQ44" s="59"/>
      <c r="AR44" s="59"/>
      <c r="AS44" s="59"/>
      <c r="AT44" s="59"/>
      <c r="AU44" s="59"/>
      <c r="AV44" s="59"/>
      <c r="AW44" s="59"/>
      <c r="AX44" s="59"/>
      <c r="AY44" s="59"/>
      <c r="AZ44" s="59"/>
      <c r="BA44" s="59"/>
      <c r="BB44" s="59"/>
      <c r="BC44" s="59"/>
      <c r="BD44" s="59"/>
      <c r="BE44" s="59"/>
      <c r="BF44" s="59"/>
      <c r="BG44" s="59"/>
    </row>
    <row r="45" spans="1:59">
      <c r="A45" s="101"/>
      <c r="B45" s="102" t="s">
        <v>93</v>
      </c>
      <c r="C45" s="111">
        <v>14.468780000000001</v>
      </c>
      <c r="D45" s="111">
        <v>12.035</v>
      </c>
      <c r="E45" s="111">
        <v>11.246837751016407</v>
      </c>
      <c r="F45" s="111">
        <v>13.433109999999999</v>
      </c>
      <c r="G45" s="111">
        <v>11.307</v>
      </c>
      <c r="H45" s="111">
        <v>10.71828134171407</v>
      </c>
      <c r="I45" s="111">
        <v>1.0186500000000001</v>
      </c>
      <c r="J45" s="111">
        <v>1.0029999999999999</v>
      </c>
      <c r="K45" s="111">
        <v>0.98860301727253863</v>
      </c>
      <c r="L45" s="111">
        <v>13.563230000000001</v>
      </c>
      <c r="M45" s="111">
        <v>12.183</v>
      </c>
      <c r="N45" s="111">
        <v>12.487337226584973</v>
      </c>
      <c r="O45" s="111">
        <v>21.174040000000002</v>
      </c>
      <c r="P45" s="111">
        <v>19.748000000000001</v>
      </c>
      <c r="Q45" s="111">
        <v>22.559682768713099</v>
      </c>
      <c r="R45" s="102"/>
      <c r="S45" s="109"/>
      <c r="T45" s="109"/>
      <c r="U45" s="109"/>
      <c r="V45" s="109"/>
      <c r="W45" s="102" t="s">
        <v>93</v>
      </c>
      <c r="X45" s="111">
        <f t="shared" si="1"/>
        <v>63.657810000000012</v>
      </c>
      <c r="Y45" s="111">
        <f t="shared" si="0"/>
        <v>56.275999999999996</v>
      </c>
      <c r="Z45" s="111">
        <f t="shared" si="0"/>
        <v>58.000742105301086</v>
      </c>
      <c r="AA45" s="111"/>
      <c r="AB45" s="111"/>
      <c r="AC45" s="111"/>
      <c r="AD45" s="111"/>
      <c r="AE45" s="111"/>
      <c r="AF45" s="111"/>
      <c r="AG45" s="111"/>
      <c r="AH45" s="111"/>
      <c r="AI45" s="111"/>
      <c r="AJ45" s="111"/>
      <c r="AK45" s="111"/>
      <c r="AL45" s="111"/>
      <c r="AM45" s="59"/>
      <c r="AN45" s="59"/>
      <c r="AO45" s="59"/>
      <c r="AP45" s="59"/>
      <c r="AQ45" s="59"/>
      <c r="AR45" s="59"/>
      <c r="AS45" s="59"/>
      <c r="AT45" s="59"/>
      <c r="AU45" s="59"/>
      <c r="AV45" s="59"/>
      <c r="AW45" s="59"/>
      <c r="AX45" s="59"/>
      <c r="AY45" s="59"/>
      <c r="AZ45" s="59"/>
      <c r="BA45" s="59"/>
      <c r="BB45" s="59"/>
      <c r="BC45" s="59"/>
      <c r="BD45" s="59"/>
      <c r="BE45" s="59"/>
      <c r="BF45" s="59"/>
      <c r="BG45" s="59"/>
    </row>
    <row r="46" spans="1:59">
      <c r="A46" s="101"/>
      <c r="B46" s="102" t="s">
        <v>94</v>
      </c>
      <c r="C46" s="111">
        <v>4.3759400000000008</v>
      </c>
      <c r="D46" s="111" t="s">
        <v>137</v>
      </c>
      <c r="E46" s="111">
        <v>0.59901793368725331</v>
      </c>
      <c r="F46" s="111">
        <v>3.5503999999999998</v>
      </c>
      <c r="G46" s="111" t="s">
        <v>137</v>
      </c>
      <c r="H46" s="111">
        <v>0.92783992744848964</v>
      </c>
      <c r="I46" s="111">
        <v>1.485E-2</v>
      </c>
      <c r="J46" s="111" t="s">
        <v>137</v>
      </c>
      <c r="K46" s="111">
        <v>0</v>
      </c>
      <c r="L46" s="111">
        <v>2.2735700000000003</v>
      </c>
      <c r="M46" s="111" t="s">
        <v>137</v>
      </c>
      <c r="N46" s="111">
        <v>0.298135478651888</v>
      </c>
      <c r="O46" s="111">
        <v>3.07483</v>
      </c>
      <c r="P46" s="111" t="s">
        <v>137</v>
      </c>
      <c r="Q46" s="111">
        <v>1.77176</v>
      </c>
      <c r="R46" s="102"/>
      <c r="S46" s="109"/>
      <c r="T46" s="109"/>
      <c r="U46" s="109"/>
      <c r="V46" s="109"/>
      <c r="W46" s="102" t="s">
        <v>94</v>
      </c>
      <c r="X46" s="111">
        <f t="shared" si="1"/>
        <v>13.289590000000002</v>
      </c>
      <c r="Y46" s="111" t="e">
        <f t="shared" si="0"/>
        <v>#VALUE!</v>
      </c>
      <c r="Z46" s="111">
        <f t="shared" si="0"/>
        <v>3.5967533397876306</v>
      </c>
      <c r="AA46" s="111"/>
      <c r="AB46" s="111"/>
      <c r="AC46" s="111"/>
      <c r="AD46" s="111"/>
      <c r="AE46" s="111"/>
      <c r="AF46" s="111"/>
      <c r="AG46" s="111"/>
      <c r="AH46" s="111"/>
      <c r="AI46" s="111"/>
      <c r="AJ46" s="111"/>
      <c r="AK46" s="111"/>
      <c r="AL46" s="111"/>
      <c r="AM46" s="59"/>
      <c r="AN46" s="59"/>
      <c r="AO46" s="59"/>
      <c r="AP46" s="59"/>
      <c r="AQ46" s="59"/>
      <c r="AR46" s="59"/>
      <c r="AS46" s="59"/>
      <c r="AT46" s="59"/>
      <c r="AU46" s="59"/>
      <c r="AV46" s="59"/>
      <c r="AW46" s="59"/>
      <c r="AX46" s="59"/>
      <c r="AY46" s="59"/>
      <c r="AZ46" s="59"/>
      <c r="BA46" s="59"/>
      <c r="BB46" s="59"/>
      <c r="BC46" s="59"/>
      <c r="BD46" s="59"/>
      <c r="BE46" s="59"/>
      <c r="BF46" s="59"/>
      <c r="BG46" s="59"/>
    </row>
    <row r="47" spans="1:59">
      <c r="A47" s="101"/>
      <c r="B47" s="102" t="s">
        <v>95</v>
      </c>
      <c r="C47" s="111"/>
      <c r="D47" s="111"/>
      <c r="E47" s="111">
        <v>1.4955910064024918</v>
      </c>
      <c r="F47" s="111"/>
      <c r="G47" s="111"/>
      <c r="H47" s="111">
        <v>1.2210705542281945</v>
      </c>
      <c r="I47" s="111"/>
      <c r="J47" s="111"/>
      <c r="K47" s="111">
        <v>0.6998923483275401</v>
      </c>
      <c r="L47" s="111"/>
      <c r="M47" s="111"/>
      <c r="N47" s="111">
        <v>1.9462778503847156</v>
      </c>
      <c r="O47" s="111"/>
      <c r="P47" s="111"/>
      <c r="Q47" s="111">
        <v>0.33508911732059687</v>
      </c>
      <c r="R47" s="102"/>
      <c r="S47" s="109"/>
      <c r="T47" s="109"/>
      <c r="U47" s="109"/>
      <c r="V47" s="109"/>
      <c r="W47" s="102" t="s">
        <v>95</v>
      </c>
      <c r="X47" s="111"/>
      <c r="Y47" s="111"/>
      <c r="Z47" s="111">
        <v>1.4955910064024918</v>
      </c>
      <c r="AA47" s="111"/>
      <c r="AB47" s="111"/>
      <c r="AC47" s="111"/>
      <c r="AD47" s="111"/>
      <c r="AE47" s="111"/>
      <c r="AF47" s="111"/>
      <c r="AG47" s="111"/>
      <c r="AH47" s="111"/>
      <c r="AI47" s="111"/>
      <c r="AJ47" s="111"/>
      <c r="AK47" s="111"/>
      <c r="AL47" s="111"/>
      <c r="AM47" s="59"/>
      <c r="AN47" s="59"/>
      <c r="AO47" s="59"/>
      <c r="AP47" s="59"/>
      <c r="AQ47" s="59"/>
      <c r="AR47" s="59"/>
      <c r="AS47" s="59"/>
      <c r="AT47" s="59"/>
      <c r="AU47" s="59"/>
      <c r="AV47" s="59"/>
      <c r="AW47" s="59"/>
      <c r="AX47" s="59"/>
      <c r="AY47" s="59"/>
      <c r="AZ47" s="59"/>
      <c r="BA47" s="59"/>
      <c r="BB47" s="59"/>
      <c r="BC47" s="59"/>
      <c r="BD47" s="59"/>
      <c r="BE47" s="59"/>
      <c r="BF47" s="59"/>
      <c r="BG47" s="59"/>
    </row>
    <row r="48" spans="1:59">
      <c r="A48" s="101"/>
      <c r="B48" s="102" t="s">
        <v>50</v>
      </c>
      <c r="C48" s="108">
        <f>SUM(C43:C47)</f>
        <v>47.891330000000004</v>
      </c>
      <c r="D48" s="108">
        <f t="shared" ref="D48:Q48" si="2">SUM(D43:D47)</f>
        <v>21.332999999999998</v>
      </c>
      <c r="E48" s="108">
        <f t="shared" si="2"/>
        <v>19.80891852741917</v>
      </c>
      <c r="F48" s="108">
        <f t="shared" si="2"/>
        <v>56.569850000000002</v>
      </c>
      <c r="G48" s="108">
        <f t="shared" si="2"/>
        <v>27.804000000000002</v>
      </c>
      <c r="H48" s="108">
        <f t="shared" si="2"/>
        <v>32.108469600415241</v>
      </c>
      <c r="I48" s="108">
        <f t="shared" si="2"/>
        <v>1.4789700000000001</v>
      </c>
      <c r="J48" s="108">
        <f t="shared" si="2"/>
        <v>1.0099999999999998</v>
      </c>
      <c r="K48" s="108">
        <f t="shared" si="2"/>
        <v>2.9907816303702131</v>
      </c>
      <c r="L48" s="108">
        <f t="shared" si="2"/>
        <v>21.065260000000002</v>
      </c>
      <c r="M48" s="108">
        <f t="shared" si="2"/>
        <v>14.067</v>
      </c>
      <c r="N48" s="108">
        <f t="shared" si="2"/>
        <v>25.30671962405653</v>
      </c>
      <c r="O48" s="108">
        <f t="shared" si="2"/>
        <v>42.690149999999996</v>
      </c>
      <c r="P48" s="108">
        <f t="shared" si="2"/>
        <v>27.17</v>
      </c>
      <c r="Q48" s="108">
        <f t="shared" si="2"/>
        <v>34.577489097856621</v>
      </c>
      <c r="R48" s="109"/>
      <c r="S48" s="109"/>
      <c r="T48" s="109"/>
      <c r="U48" s="109"/>
      <c r="V48" s="109"/>
      <c r="W48" s="109"/>
      <c r="X48" s="109">
        <f>SUM(X43:X47)</f>
        <v>169.69556</v>
      </c>
      <c r="Y48" s="109" t="e">
        <f>SUM(Y43:Y47)</f>
        <v>#VALUE!</v>
      </c>
      <c r="Z48" s="101"/>
      <c r="AA48" s="108"/>
      <c r="AB48" s="109"/>
      <c r="AC48" s="109"/>
      <c r="AD48" s="109"/>
      <c r="AE48" s="109"/>
      <c r="AF48" s="109"/>
      <c r="AG48" s="109"/>
      <c r="AH48" s="109"/>
      <c r="AI48" s="109"/>
      <c r="AJ48" s="109"/>
      <c r="AK48" s="109"/>
      <c r="AL48" s="109"/>
      <c r="AM48" s="98"/>
      <c r="AN48" s="98"/>
      <c r="AO48" s="98"/>
      <c r="AP48" s="98"/>
      <c r="AQ48" s="98"/>
      <c r="AR48" s="98"/>
      <c r="AS48" s="98"/>
      <c r="AT48" s="98"/>
      <c r="AU48" s="98"/>
      <c r="AV48" s="98"/>
      <c r="AW48" s="98"/>
      <c r="AX48" s="98"/>
      <c r="AY48" s="98"/>
      <c r="AZ48" s="59"/>
      <c r="BA48" s="59"/>
      <c r="BB48" s="59"/>
      <c r="BC48" s="59"/>
      <c r="BD48" s="59"/>
      <c r="BE48" s="59"/>
      <c r="BF48" s="59"/>
      <c r="BG48" s="59"/>
    </row>
    <row r="49" spans="1:59">
      <c r="A49" s="101"/>
      <c r="B49" s="102"/>
      <c r="C49" s="111"/>
      <c r="D49" s="111"/>
      <c r="E49" s="111"/>
      <c r="F49" s="111"/>
      <c r="G49" s="111"/>
      <c r="H49" s="111"/>
      <c r="I49" s="111"/>
      <c r="J49" s="111"/>
      <c r="K49" s="111"/>
      <c r="L49" s="111"/>
      <c r="M49" s="111"/>
      <c r="N49" s="111"/>
      <c r="O49" s="111"/>
      <c r="P49" s="111"/>
      <c r="Q49" s="111"/>
      <c r="R49" s="109"/>
      <c r="S49" s="109"/>
      <c r="T49" s="109"/>
      <c r="U49" s="109"/>
      <c r="V49" s="109"/>
      <c r="W49" s="109"/>
      <c r="X49" s="109"/>
      <c r="Y49" s="109"/>
      <c r="Z49" s="101"/>
      <c r="AA49" s="108"/>
      <c r="AB49" s="109"/>
      <c r="AC49" s="109"/>
      <c r="AD49" s="109"/>
      <c r="AE49" s="109"/>
      <c r="AF49" s="109"/>
      <c r="AG49" s="109"/>
      <c r="AH49" s="109"/>
      <c r="AI49" s="109"/>
      <c r="AJ49" s="109"/>
      <c r="AK49" s="109"/>
      <c r="AL49" s="109"/>
      <c r="AM49" s="98"/>
      <c r="AN49" s="98"/>
      <c r="AO49" s="98"/>
      <c r="AP49" s="98"/>
      <c r="AQ49" s="98"/>
      <c r="AR49" s="98"/>
      <c r="AS49" s="98"/>
      <c r="AT49" s="98"/>
      <c r="AU49" s="98"/>
      <c r="AV49" s="98"/>
      <c r="AW49" s="98"/>
      <c r="AX49" s="98"/>
      <c r="AY49" s="98"/>
      <c r="AZ49" s="59"/>
      <c r="BA49" s="59"/>
      <c r="BB49" s="59"/>
      <c r="BC49" s="59"/>
      <c r="BD49" s="59"/>
      <c r="BE49" s="59"/>
      <c r="BF49" s="59"/>
      <c r="BG49" s="59"/>
    </row>
    <row r="50" spans="1:59">
      <c r="A50" s="101"/>
      <c r="B50" s="102"/>
      <c r="C50" s="112"/>
      <c r="D50" s="112"/>
      <c r="E50" s="112"/>
      <c r="F50" s="112"/>
      <c r="G50" s="112"/>
      <c r="H50" s="112"/>
      <c r="I50" s="112"/>
      <c r="J50" s="112"/>
      <c r="K50" s="112"/>
      <c r="L50" s="101"/>
      <c r="M50" s="101"/>
      <c r="N50" s="108"/>
      <c r="O50" s="109"/>
      <c r="P50" s="109"/>
      <c r="Q50" s="109"/>
      <c r="R50" s="109"/>
      <c r="S50" s="109"/>
      <c r="T50" s="109"/>
      <c r="U50" s="109"/>
      <c r="V50" s="109"/>
      <c r="W50" s="109"/>
      <c r="X50" s="109"/>
      <c r="Y50" s="109" t="e">
        <f>Y45/Y48</f>
        <v>#VALUE!</v>
      </c>
      <c r="Z50" s="101"/>
      <c r="AA50" s="108"/>
      <c r="AB50" s="109"/>
      <c r="AC50" s="109"/>
      <c r="AD50" s="109"/>
      <c r="AE50" s="109"/>
      <c r="AF50" s="109"/>
      <c r="AG50" s="109"/>
      <c r="AH50" s="109"/>
      <c r="AI50" s="109"/>
      <c r="AJ50" s="109"/>
      <c r="AK50" s="109"/>
      <c r="AL50" s="109"/>
      <c r="AM50" s="98"/>
      <c r="AN50" s="98"/>
      <c r="AO50" s="98"/>
      <c r="AP50" s="98"/>
      <c r="AQ50" s="98"/>
      <c r="AR50" s="98"/>
      <c r="AS50" s="98"/>
      <c r="AT50" s="98"/>
      <c r="AU50" s="98"/>
      <c r="AV50" s="98"/>
      <c r="AW50" s="98"/>
      <c r="AX50" s="98"/>
      <c r="AY50" s="98"/>
      <c r="AZ50" s="59"/>
      <c r="BA50" s="59"/>
      <c r="BB50" s="59"/>
      <c r="BC50" s="59"/>
      <c r="BD50" s="59"/>
      <c r="BE50" s="59"/>
      <c r="BF50" s="59"/>
      <c r="BG50" s="59"/>
    </row>
    <row r="51" spans="1:59">
      <c r="A51" s="101"/>
      <c r="B51" s="102"/>
      <c r="C51" s="112"/>
      <c r="D51" s="112"/>
      <c r="E51" s="112"/>
      <c r="F51" s="112"/>
      <c r="G51" s="112"/>
      <c r="H51" s="112"/>
      <c r="I51" s="112"/>
      <c r="J51" s="112"/>
      <c r="K51" s="112"/>
      <c r="L51" s="101"/>
      <c r="M51" s="101"/>
      <c r="N51" s="108"/>
      <c r="O51" s="109"/>
      <c r="P51" s="109"/>
      <c r="Q51" s="109"/>
      <c r="R51" s="109"/>
      <c r="S51" s="109"/>
      <c r="T51" s="109"/>
      <c r="U51" s="109"/>
      <c r="V51" s="109"/>
      <c r="W51" s="109"/>
      <c r="X51" s="109"/>
      <c r="Y51" s="109"/>
      <c r="Z51" s="101"/>
      <c r="AA51" s="108"/>
      <c r="AB51" s="109"/>
      <c r="AC51" s="109"/>
      <c r="AD51" s="109"/>
      <c r="AE51" s="109"/>
      <c r="AF51" s="109"/>
      <c r="AG51" s="109"/>
      <c r="AH51" s="109"/>
      <c r="AI51" s="109"/>
      <c r="AJ51" s="109"/>
      <c r="AK51" s="109"/>
      <c r="AL51" s="109"/>
      <c r="AM51" s="59"/>
      <c r="AN51" s="59"/>
      <c r="AO51" s="59"/>
      <c r="AP51" s="59"/>
      <c r="AQ51" s="59"/>
      <c r="AR51" s="59"/>
      <c r="AS51" s="59"/>
      <c r="AT51" s="59"/>
      <c r="AU51" s="59"/>
      <c r="AV51" s="59"/>
      <c r="AW51" s="59"/>
      <c r="AX51" s="59"/>
      <c r="AY51" s="59"/>
      <c r="AZ51" s="59"/>
      <c r="BA51" s="59"/>
      <c r="BB51" s="59"/>
      <c r="BC51" s="59"/>
      <c r="BD51" s="59"/>
      <c r="BE51" s="59"/>
      <c r="BF51" s="59"/>
      <c r="BG51" s="59"/>
    </row>
    <row r="52" spans="1:59">
      <c r="A52" s="101"/>
      <c r="B52" s="101"/>
      <c r="C52" s="112"/>
      <c r="D52" s="112"/>
      <c r="E52" s="112"/>
      <c r="F52" s="101"/>
      <c r="G52" s="101"/>
      <c r="H52" s="101"/>
      <c r="I52" s="101"/>
      <c r="J52" s="101"/>
      <c r="K52" s="101"/>
      <c r="L52" s="101"/>
      <c r="M52" s="101"/>
      <c r="N52" s="108"/>
      <c r="O52" s="109"/>
      <c r="P52" s="109"/>
      <c r="Q52" s="109"/>
      <c r="R52" s="109"/>
      <c r="S52" s="109"/>
      <c r="T52" s="109"/>
      <c r="U52" s="109"/>
      <c r="V52" s="109"/>
      <c r="W52" s="109"/>
      <c r="X52" s="109"/>
      <c r="Y52" s="109"/>
      <c r="Z52" s="101"/>
      <c r="AA52" s="108"/>
      <c r="AB52" s="109"/>
      <c r="AC52" s="109"/>
      <c r="AD52" s="109"/>
      <c r="AE52" s="109"/>
      <c r="AF52" s="109"/>
      <c r="AG52" s="109"/>
      <c r="AH52" s="109"/>
      <c r="AI52" s="109"/>
      <c r="AJ52" s="109"/>
      <c r="AK52" s="109"/>
      <c r="AL52" s="109"/>
      <c r="AM52" s="59"/>
      <c r="AN52" s="59"/>
      <c r="AO52" s="59"/>
      <c r="AP52" s="59"/>
      <c r="AQ52" s="59"/>
      <c r="AR52" s="59"/>
      <c r="AS52" s="59"/>
      <c r="AT52" s="59"/>
      <c r="AU52" s="59"/>
      <c r="AV52" s="59"/>
      <c r="AW52" s="59"/>
      <c r="AX52" s="59"/>
      <c r="AY52" s="59"/>
      <c r="AZ52" s="59"/>
      <c r="BA52" s="59"/>
      <c r="BB52" s="59"/>
      <c r="BC52" s="59"/>
      <c r="BD52" s="59"/>
      <c r="BE52" s="59"/>
      <c r="BF52" s="59"/>
      <c r="BG52" s="59"/>
    </row>
    <row r="53" spans="1:59">
      <c r="A53" s="101"/>
      <c r="B53" s="101"/>
      <c r="C53" s="101"/>
      <c r="D53" s="101"/>
      <c r="E53" s="101"/>
      <c r="F53" s="101"/>
      <c r="G53" s="101"/>
      <c r="H53" s="101"/>
      <c r="I53" s="101"/>
      <c r="J53" s="101"/>
      <c r="K53" s="101"/>
      <c r="L53" s="101"/>
      <c r="M53" s="101"/>
      <c r="N53" s="108"/>
      <c r="O53" s="109"/>
      <c r="P53" s="109"/>
      <c r="Q53" s="109"/>
      <c r="R53" s="109"/>
      <c r="S53" s="109"/>
      <c r="T53" s="109"/>
      <c r="U53" s="109"/>
      <c r="V53" s="109"/>
      <c r="W53" s="109"/>
      <c r="X53" s="109"/>
      <c r="Y53" s="109"/>
      <c r="Z53" s="101"/>
      <c r="AA53" s="108"/>
      <c r="AB53" s="109"/>
      <c r="AC53" s="109"/>
      <c r="AD53" s="109"/>
      <c r="AE53" s="109"/>
      <c r="AF53" s="109"/>
      <c r="AG53" s="109"/>
      <c r="AH53" s="109"/>
      <c r="AI53" s="109"/>
      <c r="AJ53" s="109"/>
      <c r="AK53" s="109"/>
      <c r="AL53" s="109"/>
      <c r="AM53" s="59"/>
      <c r="AN53" s="59"/>
      <c r="AO53" s="59"/>
      <c r="AP53" s="59"/>
      <c r="AQ53" s="59"/>
      <c r="AR53" s="59"/>
      <c r="AS53" s="59"/>
      <c r="AT53" s="59"/>
      <c r="AU53" s="59"/>
      <c r="AV53" s="59"/>
      <c r="AW53" s="59"/>
      <c r="AX53" s="59"/>
      <c r="AY53" s="59"/>
      <c r="AZ53" s="59"/>
      <c r="BA53" s="59"/>
      <c r="BB53" s="59"/>
      <c r="BC53" s="59"/>
      <c r="BD53" s="59"/>
      <c r="BE53" s="59"/>
      <c r="BF53" s="59"/>
      <c r="BG53" s="59"/>
    </row>
    <row r="54" spans="1:59">
      <c r="A54" s="101"/>
      <c r="B54" s="101"/>
      <c r="C54" s="101"/>
      <c r="D54" s="101"/>
      <c r="E54" s="101"/>
      <c r="F54" s="101"/>
      <c r="G54" s="101"/>
      <c r="H54" s="101"/>
      <c r="I54" s="101"/>
      <c r="J54" s="101"/>
      <c r="K54" s="101"/>
      <c r="L54" s="101"/>
      <c r="M54" s="101"/>
      <c r="N54" s="101"/>
      <c r="O54" s="101"/>
      <c r="P54" s="101"/>
      <c r="Q54" s="101"/>
      <c r="R54" s="101"/>
      <c r="S54" s="101"/>
      <c r="T54" s="109"/>
      <c r="U54" s="109"/>
      <c r="V54" s="109"/>
      <c r="W54" s="109"/>
      <c r="X54" s="109"/>
      <c r="Y54" s="109"/>
      <c r="Z54" s="101"/>
      <c r="AA54" s="108"/>
      <c r="AB54" s="109"/>
      <c r="AC54" s="109"/>
      <c r="AD54" s="109"/>
      <c r="AE54" s="109"/>
      <c r="AF54" s="109"/>
      <c r="AG54" s="109"/>
      <c r="AH54" s="109"/>
      <c r="AI54" s="109"/>
      <c r="AJ54" s="109"/>
      <c r="AK54" s="109"/>
      <c r="AL54" s="109"/>
      <c r="AM54" s="59"/>
      <c r="AN54" s="59"/>
      <c r="AO54" s="59"/>
      <c r="AP54" s="59"/>
      <c r="AQ54" s="59"/>
      <c r="AR54" s="59"/>
      <c r="AS54" s="59"/>
      <c r="AT54" s="59"/>
      <c r="AU54" s="59"/>
      <c r="AV54" s="59"/>
      <c r="AW54" s="59"/>
      <c r="AX54" s="59"/>
      <c r="AY54" s="59"/>
      <c r="AZ54" s="59"/>
      <c r="BA54" s="59"/>
      <c r="BB54" s="59"/>
      <c r="BC54" s="59"/>
      <c r="BD54" s="59"/>
      <c r="BE54" s="59"/>
      <c r="BF54" s="59"/>
      <c r="BG54" s="59"/>
    </row>
    <row r="55" spans="1:59">
      <c r="A55" s="101"/>
      <c r="B55" s="101" t="s">
        <v>96</v>
      </c>
      <c r="C55" s="101"/>
      <c r="D55" s="101"/>
      <c r="E55" s="101"/>
      <c r="F55" s="101"/>
      <c r="G55" s="101"/>
      <c r="H55" s="101"/>
      <c r="I55" s="101"/>
      <c r="J55" s="101"/>
      <c r="K55" s="101"/>
      <c r="L55" s="101"/>
      <c r="M55" s="101"/>
      <c r="N55" s="101"/>
      <c r="O55" s="101"/>
      <c r="P55" s="101"/>
      <c r="Q55" s="101"/>
      <c r="R55" s="101"/>
      <c r="S55" s="101"/>
      <c r="T55" s="109"/>
      <c r="U55" s="109"/>
      <c r="V55" s="109"/>
      <c r="W55" s="109"/>
      <c r="X55" s="109"/>
      <c r="Y55" s="109"/>
      <c r="Z55" s="101"/>
      <c r="AA55" s="108"/>
      <c r="AB55" s="109"/>
      <c r="AC55" s="109"/>
      <c r="AD55" s="109"/>
      <c r="AE55" s="109"/>
      <c r="AF55" s="109"/>
      <c r="AG55" s="109"/>
      <c r="AH55" s="109"/>
      <c r="AI55" s="109"/>
      <c r="AJ55" s="109"/>
      <c r="AK55" s="109"/>
      <c r="AL55" s="109"/>
      <c r="AM55" s="59"/>
      <c r="AN55" s="59"/>
      <c r="AO55" s="59"/>
      <c r="AP55" s="59"/>
      <c r="AQ55" s="59"/>
      <c r="AR55" s="59"/>
      <c r="AS55" s="59"/>
      <c r="AT55" s="59"/>
      <c r="AU55" s="59"/>
      <c r="AV55" s="59"/>
      <c r="AW55" s="59"/>
      <c r="AX55" s="59"/>
      <c r="AY55" s="59"/>
      <c r="AZ55" s="59"/>
      <c r="BA55" s="59"/>
      <c r="BB55" s="59"/>
      <c r="BC55" s="59"/>
      <c r="BD55" s="59"/>
      <c r="BE55" s="59"/>
      <c r="BF55" s="59"/>
      <c r="BG55" s="59"/>
    </row>
    <row r="56" spans="1:59">
      <c r="A56" s="101"/>
      <c r="B56" s="101"/>
      <c r="C56" s="101" t="s">
        <v>28</v>
      </c>
      <c r="D56" s="101"/>
      <c r="E56" s="101"/>
      <c r="F56" s="101" t="s">
        <v>29</v>
      </c>
      <c r="G56" s="101"/>
      <c r="H56" s="101"/>
      <c r="I56" s="101" t="s">
        <v>30</v>
      </c>
      <c r="J56" s="101"/>
      <c r="K56" s="101"/>
      <c r="L56" s="101" t="s">
        <v>31</v>
      </c>
      <c r="M56" s="101"/>
      <c r="N56" s="101"/>
      <c r="O56" s="101" t="s">
        <v>32</v>
      </c>
      <c r="P56" s="101"/>
      <c r="Q56" s="101"/>
      <c r="R56" s="101"/>
      <c r="S56" s="101"/>
      <c r="T56" s="101"/>
      <c r="U56" s="101"/>
      <c r="V56" s="101"/>
      <c r="W56" s="101"/>
      <c r="X56" s="101"/>
      <c r="Y56" s="101"/>
      <c r="Z56" s="101"/>
      <c r="AA56" s="102"/>
      <c r="AB56" s="101"/>
      <c r="AC56" s="101"/>
      <c r="AD56" s="101"/>
      <c r="AE56" s="101"/>
      <c r="AF56" s="101"/>
      <c r="AG56" s="101"/>
      <c r="AH56" s="101"/>
      <c r="AI56" s="101"/>
      <c r="AJ56" s="101"/>
      <c r="AK56" s="101"/>
      <c r="AL56" s="101"/>
      <c r="AM56" s="59"/>
      <c r="AN56" s="59"/>
      <c r="AO56" s="59"/>
      <c r="AP56" s="59"/>
      <c r="AQ56" s="59"/>
      <c r="AR56" s="59"/>
      <c r="AS56" s="59"/>
      <c r="AT56" s="59"/>
      <c r="AU56" s="59"/>
      <c r="AV56" s="59"/>
      <c r="AW56" s="59"/>
      <c r="AX56" s="59"/>
      <c r="AY56" s="59"/>
      <c r="AZ56" s="59"/>
      <c r="BA56" s="59"/>
      <c r="BB56" s="59"/>
      <c r="BC56" s="59"/>
      <c r="BD56" s="59"/>
      <c r="BE56" s="59"/>
      <c r="BF56" s="59"/>
      <c r="BG56" s="59"/>
    </row>
    <row r="57" spans="1:59">
      <c r="A57" s="101"/>
      <c r="B57" s="101"/>
      <c r="C57" s="101">
        <v>2013</v>
      </c>
      <c r="D57" s="101">
        <v>2030</v>
      </c>
      <c r="E57" s="101">
        <v>2050</v>
      </c>
      <c r="F57" s="101">
        <v>2013</v>
      </c>
      <c r="G57" s="101">
        <v>2030</v>
      </c>
      <c r="H57" s="101">
        <v>2050</v>
      </c>
      <c r="I57" s="101">
        <v>2013</v>
      </c>
      <c r="J57" s="101">
        <v>2030</v>
      </c>
      <c r="K57" s="101">
        <v>2050</v>
      </c>
      <c r="L57" s="101">
        <v>2013</v>
      </c>
      <c r="M57" s="101">
        <v>2030</v>
      </c>
      <c r="N57" s="101">
        <v>2050</v>
      </c>
      <c r="O57" s="101">
        <v>2013</v>
      </c>
      <c r="P57" s="101">
        <v>2030</v>
      </c>
      <c r="Q57" s="101">
        <v>2050</v>
      </c>
      <c r="R57" s="101"/>
      <c r="S57" s="101"/>
      <c r="T57" s="101"/>
      <c r="U57" s="101"/>
      <c r="V57" s="101"/>
      <c r="W57" s="101"/>
      <c r="X57" s="101"/>
      <c r="Y57" s="101"/>
      <c r="Z57" s="101"/>
      <c r="AA57" s="102"/>
      <c r="AB57" s="101"/>
      <c r="AC57" s="101"/>
      <c r="AD57" s="101"/>
      <c r="AE57" s="101"/>
      <c r="AF57" s="101"/>
      <c r="AG57" s="101"/>
      <c r="AH57" s="101"/>
      <c r="AI57" s="101"/>
      <c r="AJ57" s="101"/>
      <c r="AK57" s="101"/>
      <c r="AL57" s="101"/>
      <c r="AM57" s="59"/>
      <c r="AN57" s="59"/>
      <c r="AO57" s="59"/>
      <c r="AP57" s="59"/>
      <c r="AQ57" s="59"/>
      <c r="AR57" s="59"/>
      <c r="AS57" s="59"/>
      <c r="AT57" s="59"/>
      <c r="AU57" s="59"/>
      <c r="AV57" s="59"/>
      <c r="AW57" s="59"/>
      <c r="AX57" s="59"/>
      <c r="AY57" s="59"/>
      <c r="AZ57" s="59"/>
      <c r="BA57" s="59"/>
      <c r="BB57" s="59"/>
      <c r="BC57" s="59"/>
      <c r="BD57" s="59"/>
      <c r="BE57" s="59"/>
      <c r="BF57" s="59"/>
      <c r="BG57" s="59"/>
    </row>
    <row r="58" spans="1:59">
      <c r="A58" s="101"/>
      <c r="B58" s="101" t="s">
        <v>97</v>
      </c>
      <c r="C58" s="101">
        <v>16.899999999999999</v>
      </c>
      <c r="D58" s="101">
        <v>3.7</v>
      </c>
      <c r="E58" s="101">
        <v>0</v>
      </c>
      <c r="F58" s="101">
        <v>22.2</v>
      </c>
      <c r="G58" s="101">
        <v>11.6</v>
      </c>
      <c r="H58" s="101">
        <v>0</v>
      </c>
      <c r="I58" s="101">
        <v>0</v>
      </c>
      <c r="J58" s="101">
        <v>0</v>
      </c>
      <c r="K58" s="101">
        <v>0</v>
      </c>
      <c r="L58" s="101">
        <v>2</v>
      </c>
      <c r="M58" s="101">
        <v>1.6</v>
      </c>
      <c r="N58" s="101">
        <v>0</v>
      </c>
      <c r="O58" s="101">
        <v>7.2</v>
      </c>
      <c r="P58" s="101">
        <v>2.2999999999999998</v>
      </c>
      <c r="Q58" s="101">
        <v>0</v>
      </c>
      <c r="R58" s="101"/>
      <c r="S58" s="101"/>
      <c r="T58" s="101"/>
      <c r="U58" s="101"/>
      <c r="V58" s="101"/>
      <c r="W58" s="101"/>
      <c r="X58" s="101"/>
      <c r="Y58" s="101"/>
      <c r="Z58" s="101"/>
      <c r="AA58" s="102"/>
      <c r="AB58" s="101"/>
      <c r="AC58" s="101"/>
      <c r="AD58" s="101"/>
      <c r="AE58" s="101"/>
      <c r="AF58" s="101"/>
      <c r="AG58" s="101"/>
      <c r="AH58" s="101"/>
      <c r="AI58" s="101"/>
      <c r="AJ58" s="101"/>
      <c r="AK58" s="101"/>
      <c r="AL58" s="101"/>
      <c r="AM58" s="98"/>
      <c r="AN58" s="98"/>
      <c r="AO58" s="98"/>
      <c r="AP58" s="98"/>
      <c r="AQ58" s="98"/>
      <c r="AR58" s="98"/>
      <c r="AS58" s="98"/>
      <c r="AT58" s="98"/>
      <c r="AU58" s="98"/>
      <c r="AV58" s="98"/>
      <c r="AW58" s="98"/>
      <c r="AX58" s="98"/>
      <c r="AY58" s="98"/>
      <c r="AZ58" s="59"/>
      <c r="BA58" s="59"/>
      <c r="BB58" s="59"/>
      <c r="BC58" s="59"/>
      <c r="BD58" s="59"/>
      <c r="BE58" s="59"/>
      <c r="BF58" s="59"/>
      <c r="BG58" s="59"/>
    </row>
    <row r="59" spans="1:59">
      <c r="A59" s="101"/>
      <c r="B59" s="101" t="s">
        <v>98</v>
      </c>
      <c r="C59" s="101">
        <v>2.1</v>
      </c>
      <c r="D59" s="101">
        <v>0.3</v>
      </c>
      <c r="E59" s="101">
        <v>0</v>
      </c>
      <c r="F59" s="101">
        <v>2.4</v>
      </c>
      <c r="G59" s="101">
        <v>2.7</v>
      </c>
      <c r="H59" s="101">
        <v>0</v>
      </c>
      <c r="I59" s="101">
        <v>0</v>
      </c>
      <c r="J59" s="101">
        <v>0</v>
      </c>
      <c r="K59" s="101">
        <v>0</v>
      </c>
      <c r="L59" s="101">
        <v>10.4</v>
      </c>
      <c r="M59" s="101">
        <v>3.8</v>
      </c>
      <c r="N59" s="101">
        <v>0</v>
      </c>
      <c r="O59" s="101">
        <v>1.7</v>
      </c>
      <c r="P59" s="101">
        <v>0</v>
      </c>
      <c r="Q59" s="101">
        <v>0</v>
      </c>
      <c r="R59" s="101"/>
      <c r="S59" s="101"/>
      <c r="T59" s="101"/>
      <c r="U59" s="101"/>
      <c r="V59" s="101"/>
      <c r="W59" s="101"/>
      <c r="X59" s="101"/>
      <c r="Y59" s="101"/>
      <c r="Z59" s="101"/>
      <c r="AA59" s="102"/>
      <c r="AB59" s="101"/>
      <c r="AC59" s="101"/>
      <c r="AD59" s="101"/>
      <c r="AE59" s="101"/>
      <c r="AF59" s="101"/>
      <c r="AG59" s="101"/>
      <c r="AH59" s="101"/>
      <c r="AI59" s="101"/>
      <c r="AJ59" s="101"/>
      <c r="AK59" s="101"/>
      <c r="AL59" s="101"/>
      <c r="AM59" s="98"/>
      <c r="AN59" s="98"/>
      <c r="AO59" s="98"/>
      <c r="AP59" s="98"/>
      <c r="AQ59" s="98"/>
      <c r="AR59" s="98"/>
      <c r="AS59" s="98"/>
      <c r="AT59" s="98"/>
      <c r="AU59" s="98"/>
      <c r="AV59" s="98"/>
      <c r="AW59" s="98"/>
      <c r="AX59" s="98"/>
      <c r="AY59" s="98"/>
      <c r="AZ59" s="59"/>
      <c r="BA59" s="59"/>
      <c r="BB59" s="59"/>
      <c r="BC59" s="59"/>
      <c r="BD59" s="59"/>
      <c r="BE59" s="59"/>
      <c r="BF59" s="59"/>
      <c r="BG59" s="59"/>
    </row>
    <row r="60" spans="1:59">
      <c r="A60" s="101"/>
      <c r="B60" s="101" t="s">
        <v>92</v>
      </c>
      <c r="C60" s="101">
        <v>4.2</v>
      </c>
      <c r="D60" s="101">
        <v>2.7</v>
      </c>
      <c r="E60" s="101">
        <v>1.6</v>
      </c>
      <c r="F60" s="101">
        <v>10.4</v>
      </c>
      <c r="G60" s="101">
        <v>7.7</v>
      </c>
      <c r="H60" s="101">
        <v>3.2</v>
      </c>
      <c r="I60" s="101">
        <v>2</v>
      </c>
      <c r="J60" s="101">
        <v>1.3</v>
      </c>
      <c r="K60" s="101">
        <v>0.4</v>
      </c>
      <c r="L60" s="101">
        <v>8.4</v>
      </c>
      <c r="M60" s="101">
        <v>9</v>
      </c>
      <c r="N60" s="101">
        <v>4.7</v>
      </c>
      <c r="O60" s="101">
        <v>12.5</v>
      </c>
      <c r="P60" s="101">
        <v>7.6</v>
      </c>
      <c r="Q60" s="101">
        <v>3.5</v>
      </c>
      <c r="R60" s="101"/>
      <c r="S60" s="101"/>
      <c r="T60" s="101"/>
      <c r="U60" s="101"/>
      <c r="V60" s="101"/>
      <c r="W60" s="101"/>
      <c r="X60" s="101"/>
      <c r="Y60" s="101"/>
      <c r="Z60" s="101"/>
      <c r="AA60" s="102"/>
      <c r="AB60" s="101"/>
      <c r="AC60" s="101"/>
      <c r="AD60" s="101"/>
      <c r="AE60" s="101"/>
      <c r="AF60" s="101"/>
      <c r="AG60" s="101"/>
      <c r="AH60" s="101"/>
      <c r="AI60" s="101"/>
      <c r="AJ60" s="101"/>
      <c r="AK60" s="101"/>
      <c r="AL60" s="101"/>
      <c r="AM60" s="59"/>
      <c r="AN60" s="59"/>
      <c r="AO60" s="59"/>
      <c r="AP60" s="59"/>
      <c r="AQ60" s="59"/>
      <c r="AR60" s="59"/>
      <c r="AS60" s="59"/>
      <c r="AT60" s="59"/>
      <c r="AU60" s="59"/>
      <c r="AV60" s="59"/>
      <c r="AW60" s="59"/>
      <c r="AX60" s="59"/>
      <c r="AY60" s="59"/>
      <c r="AZ60" s="59"/>
      <c r="BA60" s="59"/>
      <c r="BB60" s="59"/>
      <c r="BC60" s="59"/>
      <c r="BD60" s="59"/>
      <c r="BE60" s="59"/>
      <c r="BF60" s="59"/>
      <c r="BG60" s="59"/>
    </row>
    <row r="61" spans="1:59">
      <c r="A61" s="101"/>
      <c r="B61" s="101" t="s">
        <v>93</v>
      </c>
      <c r="C61" s="101">
        <v>15.7</v>
      </c>
      <c r="D61" s="101">
        <v>11.2</v>
      </c>
      <c r="E61" s="101">
        <v>2.6</v>
      </c>
      <c r="F61" s="101">
        <v>14.2</v>
      </c>
      <c r="G61" s="101">
        <v>10.7</v>
      </c>
      <c r="H61" s="101">
        <v>2.7</v>
      </c>
      <c r="I61" s="101">
        <v>1.4</v>
      </c>
      <c r="J61" s="101">
        <v>1</v>
      </c>
      <c r="K61" s="101">
        <v>0.1</v>
      </c>
      <c r="L61" s="101">
        <v>16.5</v>
      </c>
      <c r="M61" s="101">
        <v>12.5</v>
      </c>
      <c r="N61" s="101">
        <v>2.4</v>
      </c>
      <c r="O61" s="101">
        <v>27.1</v>
      </c>
      <c r="P61" s="101">
        <v>22.6</v>
      </c>
      <c r="Q61" s="101">
        <v>5</v>
      </c>
      <c r="R61" s="101"/>
      <c r="S61" s="101"/>
      <c r="T61" s="101"/>
      <c r="U61" s="101"/>
      <c r="V61" s="101"/>
      <c r="W61" s="101"/>
      <c r="X61" s="101"/>
      <c r="Y61" s="101"/>
      <c r="Z61" s="101"/>
      <c r="AA61" s="102"/>
      <c r="AB61" s="101"/>
      <c r="AC61" s="101"/>
      <c r="AD61" s="101"/>
      <c r="AE61" s="101"/>
      <c r="AF61" s="101"/>
      <c r="AG61" s="101"/>
      <c r="AH61" s="101"/>
      <c r="AI61" s="101"/>
      <c r="AJ61" s="101"/>
      <c r="AK61" s="101"/>
      <c r="AL61" s="101"/>
      <c r="AM61" s="59"/>
      <c r="AN61" s="59"/>
      <c r="AO61" s="59"/>
      <c r="AP61" s="59"/>
      <c r="AQ61" s="59"/>
      <c r="AR61" s="59"/>
      <c r="AS61" s="59"/>
      <c r="AT61" s="59"/>
      <c r="AU61" s="59"/>
      <c r="AV61" s="59"/>
      <c r="AW61" s="59"/>
      <c r="AX61" s="59"/>
      <c r="AY61" s="59"/>
      <c r="AZ61" s="59"/>
      <c r="BA61" s="59"/>
      <c r="BB61" s="59"/>
      <c r="BC61" s="59"/>
      <c r="BD61" s="59"/>
      <c r="BE61" s="59"/>
      <c r="BF61" s="59"/>
      <c r="BG61" s="59"/>
    </row>
    <row r="62" spans="1:59">
      <c r="A62" s="101"/>
      <c r="B62" s="101" t="s">
        <v>94</v>
      </c>
      <c r="C62" s="101">
        <v>3.2</v>
      </c>
      <c r="D62" s="101">
        <v>0.6</v>
      </c>
      <c r="E62" s="101">
        <v>0</v>
      </c>
      <c r="F62" s="101">
        <v>2.2000000000000002</v>
      </c>
      <c r="G62" s="101">
        <v>0.9</v>
      </c>
      <c r="H62" s="101">
        <v>0</v>
      </c>
      <c r="I62" s="101">
        <v>0</v>
      </c>
      <c r="J62" s="101">
        <v>0</v>
      </c>
      <c r="K62" s="101">
        <v>0</v>
      </c>
      <c r="L62" s="101">
        <v>1</v>
      </c>
      <c r="M62" s="101">
        <v>0.3</v>
      </c>
      <c r="N62" s="101">
        <v>0</v>
      </c>
      <c r="O62" s="101">
        <v>1.3</v>
      </c>
      <c r="P62" s="101">
        <v>0.1</v>
      </c>
      <c r="Q62" s="101">
        <v>0</v>
      </c>
      <c r="R62" s="101"/>
      <c r="S62" s="101"/>
      <c r="T62" s="101"/>
      <c r="U62" s="101"/>
      <c r="V62" s="101"/>
      <c r="W62" s="101"/>
      <c r="X62" s="101"/>
      <c r="Y62" s="101"/>
      <c r="Z62" s="101"/>
      <c r="AA62" s="102"/>
      <c r="AB62" s="101"/>
      <c r="AC62" s="101"/>
      <c r="AD62" s="101"/>
      <c r="AE62" s="101"/>
      <c r="AF62" s="101"/>
      <c r="AG62" s="101"/>
      <c r="AH62" s="101"/>
      <c r="AI62" s="101"/>
      <c r="AJ62" s="101"/>
      <c r="AK62" s="101"/>
      <c r="AL62" s="101"/>
      <c r="AM62" s="59"/>
      <c r="AN62" s="59"/>
      <c r="AO62" s="59"/>
      <c r="AP62" s="59"/>
      <c r="AQ62" s="59"/>
      <c r="AR62" s="59"/>
      <c r="AS62" s="59"/>
      <c r="AT62" s="59"/>
      <c r="AU62" s="59"/>
      <c r="AV62" s="59"/>
      <c r="AW62" s="59"/>
      <c r="AX62" s="59"/>
      <c r="AY62" s="59"/>
      <c r="AZ62" s="59"/>
      <c r="BA62" s="59"/>
      <c r="BB62" s="59"/>
      <c r="BC62" s="59"/>
      <c r="BD62" s="59"/>
      <c r="BE62" s="59"/>
      <c r="BF62" s="59"/>
      <c r="BG62" s="59"/>
    </row>
    <row r="63" spans="1:59">
      <c r="A63" s="101"/>
      <c r="B63" s="101" t="s">
        <v>95</v>
      </c>
      <c r="C63" s="101">
        <v>1.8</v>
      </c>
      <c r="D63" s="101">
        <v>1.5</v>
      </c>
      <c r="E63" s="101">
        <v>0.9</v>
      </c>
      <c r="F63" s="101">
        <v>2.1</v>
      </c>
      <c r="G63" s="101">
        <v>1.2</v>
      </c>
      <c r="H63" s="101">
        <v>0.9</v>
      </c>
      <c r="I63" s="101">
        <v>0.7</v>
      </c>
      <c r="J63" s="101">
        <v>0.7</v>
      </c>
      <c r="K63" s="101">
        <v>0.7</v>
      </c>
      <c r="L63" s="101">
        <v>2.1</v>
      </c>
      <c r="M63" s="101">
        <v>1.9</v>
      </c>
      <c r="N63" s="102">
        <v>1.7</v>
      </c>
      <c r="O63" s="102">
        <v>0.4</v>
      </c>
      <c r="P63" s="102">
        <v>0.3</v>
      </c>
      <c r="Q63" s="101">
        <v>0.2</v>
      </c>
      <c r="R63" s="101"/>
      <c r="S63" s="101"/>
      <c r="T63" s="101"/>
      <c r="U63" s="101"/>
      <c r="V63" s="101"/>
      <c r="W63" s="101"/>
      <c r="X63" s="101"/>
      <c r="Y63" s="101"/>
      <c r="Z63" s="101"/>
      <c r="AA63" s="102"/>
      <c r="AB63" s="101"/>
      <c r="AC63" s="101"/>
      <c r="AD63" s="101"/>
      <c r="AE63" s="101"/>
      <c r="AF63" s="101"/>
      <c r="AG63" s="101"/>
      <c r="AH63" s="101"/>
      <c r="AI63" s="101"/>
      <c r="AJ63" s="101"/>
      <c r="AK63" s="101"/>
      <c r="AL63" s="101"/>
      <c r="AM63" s="59"/>
      <c r="AN63" s="59"/>
      <c r="AO63" s="59"/>
      <c r="AP63" s="59"/>
      <c r="AQ63" s="59"/>
      <c r="AR63" s="59"/>
      <c r="AS63" s="59"/>
      <c r="AT63" s="59"/>
      <c r="AU63" s="59"/>
      <c r="AV63" s="59"/>
      <c r="AW63" s="59"/>
      <c r="AX63" s="59"/>
      <c r="AY63" s="59"/>
      <c r="AZ63" s="59"/>
      <c r="BA63" s="59"/>
      <c r="BB63" s="59"/>
      <c r="BC63" s="59"/>
      <c r="BD63" s="59"/>
      <c r="BE63" s="59"/>
      <c r="BF63" s="59"/>
      <c r="BG63" s="59"/>
    </row>
    <row r="64" spans="1:59">
      <c r="A64" s="101"/>
      <c r="B64" s="101"/>
      <c r="C64" s="101"/>
      <c r="D64" s="101"/>
      <c r="E64" s="101"/>
      <c r="F64" s="101"/>
      <c r="G64" s="101"/>
      <c r="H64" s="101"/>
      <c r="I64" s="101"/>
      <c r="J64" s="101"/>
      <c r="K64" s="101"/>
      <c r="L64" s="101"/>
      <c r="M64" s="101"/>
      <c r="N64" s="102"/>
      <c r="O64" s="102"/>
      <c r="P64" s="102"/>
      <c r="Q64" s="101"/>
      <c r="R64" s="101"/>
      <c r="S64" s="101"/>
      <c r="T64" s="101"/>
      <c r="U64" s="101"/>
      <c r="V64" s="101"/>
      <c r="W64" s="101"/>
      <c r="X64" s="101"/>
      <c r="Y64" s="101"/>
      <c r="Z64" s="101"/>
      <c r="AA64" s="102"/>
      <c r="AB64" s="101"/>
      <c r="AC64" s="101"/>
      <c r="AD64" s="101"/>
      <c r="AE64" s="101"/>
      <c r="AF64" s="101"/>
      <c r="AG64" s="101"/>
      <c r="AH64" s="101"/>
      <c r="AI64" s="101"/>
      <c r="AJ64" s="101"/>
      <c r="AK64" s="101"/>
      <c r="AL64" s="101"/>
      <c r="AM64" s="59"/>
      <c r="AN64" s="59"/>
      <c r="AO64" s="59"/>
      <c r="AP64" s="59"/>
      <c r="AQ64" s="59"/>
      <c r="AR64" s="59"/>
      <c r="AS64" s="59"/>
      <c r="AT64" s="59"/>
      <c r="AU64" s="59"/>
      <c r="AV64" s="59"/>
      <c r="AW64" s="59"/>
      <c r="AX64" s="59"/>
      <c r="AY64" s="59"/>
      <c r="AZ64" s="59"/>
      <c r="BA64" s="59"/>
      <c r="BB64" s="59"/>
      <c r="BC64" s="59"/>
      <c r="BD64" s="59"/>
      <c r="BE64" s="59"/>
      <c r="BF64" s="59"/>
      <c r="BG64" s="59"/>
    </row>
    <row r="65" spans="1:59">
      <c r="A65" s="101"/>
      <c r="B65" s="101" t="s">
        <v>50</v>
      </c>
      <c r="C65" s="101">
        <v>44</v>
      </c>
      <c r="D65" s="101">
        <v>20.100000000000001</v>
      </c>
      <c r="E65" s="101">
        <v>5.0999999999999996</v>
      </c>
      <c r="F65" s="101">
        <v>53.5</v>
      </c>
      <c r="G65" s="101">
        <v>34.9</v>
      </c>
      <c r="H65" s="101">
        <v>6.9</v>
      </c>
      <c r="I65" s="101">
        <v>4.0999999999999996</v>
      </c>
      <c r="J65" s="101">
        <v>3</v>
      </c>
      <c r="K65" s="101">
        <v>1.2</v>
      </c>
      <c r="L65" s="101">
        <v>40.4</v>
      </c>
      <c r="M65" s="101">
        <v>29.1</v>
      </c>
      <c r="N65" s="102">
        <v>8.8000000000000007</v>
      </c>
      <c r="O65" s="102">
        <v>50.3</v>
      </c>
      <c r="P65" s="102">
        <v>32.9</v>
      </c>
      <c r="Q65" s="101">
        <v>8.6999999999999993</v>
      </c>
      <c r="R65" s="101"/>
      <c r="S65" s="101"/>
      <c r="T65" s="101"/>
      <c r="U65" s="101"/>
      <c r="V65" s="101"/>
      <c r="W65" s="101"/>
      <c r="X65" s="101"/>
      <c r="Y65" s="101"/>
      <c r="Z65" s="101"/>
      <c r="AA65" s="102"/>
      <c r="AB65" s="101"/>
      <c r="AC65" s="101"/>
      <c r="AD65" s="101"/>
      <c r="AE65" s="101"/>
      <c r="AF65" s="101"/>
      <c r="AG65" s="101"/>
      <c r="AH65" s="101"/>
      <c r="AI65" s="101"/>
      <c r="AJ65" s="101"/>
      <c r="AK65" s="101"/>
      <c r="AL65" s="101"/>
      <c r="AM65" s="59"/>
      <c r="AN65" s="59"/>
      <c r="AO65" s="59"/>
      <c r="AP65" s="59"/>
      <c r="AQ65" s="59"/>
      <c r="AR65" s="59"/>
      <c r="AS65" s="59"/>
      <c r="AT65" s="59"/>
      <c r="AU65" s="59"/>
      <c r="AV65" s="59"/>
      <c r="AW65" s="59"/>
      <c r="AX65" s="59"/>
      <c r="AY65" s="59"/>
      <c r="AZ65" s="59"/>
      <c r="BA65" s="59"/>
      <c r="BB65" s="59"/>
      <c r="BC65" s="59"/>
      <c r="BD65" s="59"/>
      <c r="BE65" s="59"/>
      <c r="BF65" s="59"/>
      <c r="BG65" s="59"/>
    </row>
    <row r="66" spans="1:59">
      <c r="A66" s="101"/>
      <c r="B66" s="101"/>
      <c r="C66" s="101"/>
      <c r="D66" s="101"/>
      <c r="E66" s="101"/>
      <c r="F66" s="101"/>
      <c r="G66" s="101"/>
      <c r="H66" s="101"/>
      <c r="I66" s="101"/>
      <c r="J66" s="101"/>
      <c r="K66" s="101"/>
      <c r="L66" s="101"/>
      <c r="M66" s="101"/>
      <c r="N66" s="102"/>
      <c r="O66" s="102"/>
      <c r="P66" s="102"/>
      <c r="Q66" s="101"/>
      <c r="R66" s="101"/>
      <c r="S66" s="101"/>
      <c r="T66" s="101"/>
      <c r="U66" s="101"/>
      <c r="V66" s="101"/>
      <c r="W66" s="101"/>
      <c r="X66" s="101"/>
      <c r="Y66" s="101"/>
      <c r="Z66" s="101"/>
      <c r="AA66" s="102"/>
      <c r="AB66" s="101"/>
      <c r="AC66" s="101"/>
      <c r="AD66" s="101"/>
      <c r="AE66" s="101"/>
      <c r="AF66" s="101"/>
      <c r="AG66" s="101"/>
      <c r="AH66" s="101"/>
      <c r="AI66" s="101"/>
      <c r="AJ66" s="101"/>
      <c r="AK66" s="101"/>
      <c r="AL66" s="101"/>
      <c r="AM66" s="59"/>
      <c r="AN66" s="59"/>
      <c r="AO66" s="59"/>
      <c r="AP66" s="59"/>
      <c r="AQ66" s="59"/>
      <c r="AR66" s="59"/>
      <c r="AS66" s="59"/>
      <c r="AT66" s="59"/>
      <c r="AU66" s="59"/>
      <c r="AV66" s="59"/>
      <c r="AW66" s="59"/>
      <c r="AX66" s="59"/>
      <c r="AY66" s="59"/>
      <c r="AZ66" s="59"/>
      <c r="BA66" s="59"/>
      <c r="BB66" s="59"/>
      <c r="BC66" s="59"/>
      <c r="BD66" s="59"/>
      <c r="BE66" s="59"/>
      <c r="BF66" s="59"/>
      <c r="BG66" s="59"/>
    </row>
    <row r="67" spans="1:59">
      <c r="A67" s="101"/>
      <c r="B67" s="101"/>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1"/>
      <c r="AB67" s="101"/>
      <c r="AC67" s="101"/>
      <c r="AD67" s="101"/>
      <c r="AE67" s="101"/>
      <c r="AF67" s="101"/>
      <c r="AG67" s="101"/>
      <c r="AH67" s="101"/>
      <c r="AI67" s="101"/>
      <c r="AJ67" s="101"/>
      <c r="AK67" s="101"/>
      <c r="AL67" s="101"/>
      <c r="AM67" s="98"/>
      <c r="AN67" s="98"/>
      <c r="AO67" s="98"/>
      <c r="AP67" s="98"/>
      <c r="AQ67" s="98"/>
      <c r="AR67" s="98"/>
      <c r="AS67" s="98"/>
      <c r="AT67" s="98"/>
      <c r="AU67" s="98"/>
      <c r="AV67" s="98"/>
      <c r="AW67" s="98"/>
      <c r="AX67" s="98"/>
      <c r="AY67" s="98"/>
      <c r="AZ67" s="59"/>
      <c r="BA67" s="59"/>
      <c r="BB67" s="59"/>
      <c r="BC67" s="59"/>
      <c r="BD67" s="59"/>
      <c r="BE67" s="59"/>
      <c r="BF67" s="59"/>
      <c r="BG67" s="59"/>
    </row>
    <row r="68" spans="1:59">
      <c r="A68" s="101"/>
      <c r="B68" s="101"/>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1"/>
      <c r="AA68" s="101"/>
      <c r="AB68" s="101"/>
      <c r="AC68" s="101"/>
      <c r="AD68" s="101"/>
      <c r="AE68" s="101"/>
      <c r="AF68" s="101"/>
      <c r="AG68" s="101"/>
      <c r="AH68" s="101"/>
      <c r="AI68" s="101"/>
      <c r="AJ68" s="101"/>
      <c r="AK68" s="101"/>
      <c r="AL68" s="101"/>
      <c r="AM68" s="98"/>
      <c r="AN68" s="98"/>
      <c r="AO68" s="98"/>
      <c r="AP68" s="98"/>
      <c r="AQ68" s="98"/>
      <c r="AR68" s="98"/>
      <c r="AS68" s="98"/>
      <c r="AT68" s="98"/>
      <c r="AU68" s="98"/>
      <c r="AV68" s="98"/>
      <c r="AW68" s="98"/>
      <c r="AX68" s="98"/>
      <c r="AY68" s="98"/>
      <c r="AZ68" s="59"/>
      <c r="BA68" s="59"/>
      <c r="BB68" s="59"/>
      <c r="BC68" s="59"/>
      <c r="BD68" s="59"/>
      <c r="BE68" s="59"/>
      <c r="BF68" s="59"/>
      <c r="BG68" s="59"/>
    </row>
    <row r="69" spans="1:59">
      <c r="A69" s="59"/>
      <c r="B69" s="59"/>
      <c r="C69" s="59"/>
      <c r="D69" s="59"/>
      <c r="E69" s="59"/>
      <c r="F69" s="59"/>
      <c r="G69" s="59"/>
      <c r="H69" s="59"/>
      <c r="I69" s="59"/>
      <c r="J69" s="59"/>
      <c r="K69" s="59"/>
      <c r="L69" s="59"/>
      <c r="M69" s="59"/>
      <c r="N69" s="59"/>
      <c r="O69" s="59"/>
      <c r="P69" s="59"/>
      <c r="Q69" s="59"/>
      <c r="R69" s="59"/>
      <c r="S69" s="59"/>
      <c r="T69" s="59"/>
      <c r="U69" s="59"/>
      <c r="V69" s="59"/>
      <c r="W69" s="59"/>
      <c r="X69" s="59"/>
      <c r="Y69" s="59"/>
      <c r="Z69" s="59"/>
      <c r="AA69" s="59"/>
      <c r="AB69" s="59"/>
      <c r="AC69" s="59"/>
      <c r="AD69" s="59"/>
      <c r="AE69" s="59"/>
      <c r="AF69" s="59"/>
      <c r="AG69" s="59"/>
      <c r="AH69" s="59"/>
      <c r="AI69" s="59"/>
      <c r="AJ69" s="59"/>
      <c r="AK69" s="59"/>
      <c r="AL69" s="59"/>
      <c r="AM69" s="59"/>
      <c r="AN69" s="59"/>
      <c r="AO69" s="59"/>
      <c r="AP69" s="59"/>
      <c r="AQ69" s="59"/>
      <c r="AR69" s="59"/>
      <c r="AS69" s="59"/>
      <c r="AT69" s="59"/>
      <c r="AU69" s="59"/>
      <c r="AV69" s="59"/>
      <c r="AW69" s="59"/>
      <c r="AX69" s="59"/>
      <c r="AY69" s="59"/>
      <c r="AZ69" s="59"/>
      <c r="BA69" s="59"/>
      <c r="BB69" s="59"/>
      <c r="BC69" s="59"/>
      <c r="BD69" s="59"/>
      <c r="BE69" s="59"/>
      <c r="BF69" s="59"/>
      <c r="BG69" s="59"/>
    </row>
    <row r="70" spans="1:59">
      <c r="A70" s="59"/>
      <c r="B70" s="59"/>
      <c r="C70" s="59"/>
      <c r="D70" s="59"/>
      <c r="E70" s="59"/>
      <c r="F70" s="59"/>
      <c r="G70" s="59"/>
      <c r="H70" s="59"/>
      <c r="I70" s="59"/>
      <c r="J70" s="59"/>
      <c r="K70" s="59"/>
      <c r="L70" s="59"/>
      <c r="M70" s="59"/>
      <c r="N70" s="59"/>
      <c r="O70" s="59"/>
      <c r="P70" s="59"/>
      <c r="Q70" s="59"/>
      <c r="R70" s="59"/>
      <c r="S70" s="59"/>
      <c r="T70" s="59"/>
      <c r="U70" s="59"/>
      <c r="V70" s="59"/>
      <c r="W70" s="59"/>
      <c r="X70" s="59"/>
      <c r="Y70" s="59"/>
      <c r="Z70" s="59"/>
      <c r="AA70" s="59"/>
      <c r="AB70" s="59"/>
      <c r="AC70" s="59"/>
      <c r="AD70" s="59"/>
      <c r="AE70" s="59"/>
      <c r="AF70" s="59"/>
      <c r="AG70" s="59"/>
      <c r="AH70" s="59"/>
      <c r="AI70" s="59"/>
      <c r="AJ70" s="59"/>
      <c r="AK70" s="59"/>
      <c r="AL70" s="59"/>
      <c r="AM70" s="59"/>
      <c r="AN70" s="59"/>
      <c r="AO70" s="59"/>
      <c r="AP70" s="59"/>
      <c r="AQ70" s="59"/>
      <c r="AR70" s="59"/>
      <c r="AS70" s="59"/>
      <c r="AT70" s="59"/>
      <c r="AU70" s="59"/>
      <c r="AV70" s="59"/>
      <c r="AW70" s="59"/>
      <c r="AX70" s="59"/>
      <c r="AY70" s="59"/>
      <c r="AZ70" s="59"/>
      <c r="BA70" s="59"/>
      <c r="BB70" s="59"/>
      <c r="BC70" s="59"/>
      <c r="BD70" s="59"/>
      <c r="BE70" s="59"/>
      <c r="BF70" s="59"/>
      <c r="BG70" s="59"/>
    </row>
    <row r="71" spans="1:59">
      <c r="A71" s="59"/>
      <c r="B71" s="59"/>
      <c r="C71" s="59"/>
      <c r="D71" s="59"/>
      <c r="E71" s="59"/>
      <c r="F71" s="59"/>
      <c r="G71" s="59"/>
      <c r="H71" s="59"/>
      <c r="I71" s="59"/>
      <c r="J71" s="59"/>
      <c r="K71" s="59"/>
      <c r="L71" s="59"/>
      <c r="M71" s="59"/>
      <c r="N71" s="59"/>
      <c r="O71" s="59"/>
      <c r="P71" s="59"/>
      <c r="Q71" s="59"/>
      <c r="R71" s="59"/>
      <c r="S71" s="59"/>
      <c r="T71" s="59"/>
      <c r="U71" s="59"/>
      <c r="V71" s="59"/>
      <c r="W71" s="59"/>
      <c r="X71" s="59"/>
      <c r="Y71" s="59"/>
      <c r="Z71" s="59"/>
      <c r="AA71" s="59"/>
      <c r="AB71" s="59"/>
      <c r="AC71" s="59"/>
      <c r="AD71" s="59"/>
      <c r="AE71" s="59"/>
      <c r="AF71" s="59"/>
      <c r="AG71" s="59"/>
      <c r="AH71" s="59"/>
      <c r="AI71" s="59"/>
      <c r="AJ71" s="59"/>
      <c r="AK71" s="59"/>
      <c r="AL71" s="59"/>
      <c r="AM71" s="59"/>
      <c r="AN71" s="59"/>
      <c r="AO71" s="59"/>
      <c r="AP71" s="59"/>
      <c r="AQ71" s="59"/>
      <c r="AR71" s="59"/>
      <c r="AS71" s="59"/>
      <c r="AT71" s="59"/>
      <c r="AU71" s="59"/>
      <c r="AV71" s="59"/>
      <c r="AW71" s="59"/>
      <c r="AX71" s="59"/>
      <c r="AY71" s="59"/>
      <c r="AZ71" s="59"/>
      <c r="BA71" s="59"/>
      <c r="BB71" s="59"/>
      <c r="BC71" s="59"/>
      <c r="BD71" s="59"/>
      <c r="BE71" s="59"/>
      <c r="BF71" s="59"/>
      <c r="BG71" s="59"/>
    </row>
    <row r="72" spans="1:59">
      <c r="A72" s="59"/>
      <c r="B72" s="59"/>
      <c r="C72" s="59"/>
      <c r="D72" s="59"/>
      <c r="E72" s="59"/>
      <c r="F72" s="59"/>
      <c r="G72" s="59"/>
      <c r="H72" s="59"/>
      <c r="I72" s="59"/>
      <c r="J72" s="59"/>
      <c r="K72" s="59"/>
      <c r="L72" s="59"/>
      <c r="M72" s="59"/>
      <c r="N72" s="59"/>
      <c r="O72" s="59"/>
      <c r="P72" s="59"/>
      <c r="Q72" s="59"/>
      <c r="R72" s="59"/>
      <c r="S72" s="59"/>
      <c r="T72" s="59"/>
      <c r="U72" s="59"/>
      <c r="V72" s="59"/>
      <c r="W72" s="59"/>
      <c r="X72" s="59"/>
      <c r="Y72" s="59"/>
      <c r="Z72" s="59"/>
      <c r="AA72" s="59"/>
      <c r="AB72" s="59"/>
      <c r="AC72" s="59"/>
      <c r="AD72" s="59"/>
      <c r="AE72" s="59"/>
      <c r="AF72" s="59"/>
      <c r="AG72" s="59"/>
      <c r="AH72" s="59"/>
      <c r="AI72" s="59"/>
      <c r="AJ72" s="59"/>
      <c r="AK72" s="59"/>
      <c r="AL72" s="59"/>
      <c r="AM72" s="59"/>
      <c r="AN72" s="59"/>
      <c r="AO72" s="59"/>
      <c r="AP72" s="59"/>
      <c r="AQ72" s="59"/>
      <c r="AR72" s="59"/>
      <c r="AS72" s="59"/>
      <c r="AT72" s="59"/>
      <c r="AU72" s="59"/>
      <c r="AV72" s="59"/>
      <c r="AW72" s="59"/>
      <c r="AX72" s="59"/>
      <c r="AY72" s="59"/>
      <c r="AZ72" s="59"/>
      <c r="BA72" s="59"/>
      <c r="BB72" s="59"/>
      <c r="BC72" s="59"/>
      <c r="BD72" s="59"/>
      <c r="BE72" s="59"/>
      <c r="BF72" s="59"/>
      <c r="BG72" s="59"/>
    </row>
    <row r="73" spans="1:59">
      <c r="A73" s="59"/>
      <c r="B73" s="59"/>
      <c r="C73" s="167" t="s">
        <v>100</v>
      </c>
      <c r="D73" s="59"/>
      <c r="E73" s="59"/>
      <c r="F73" s="59"/>
      <c r="G73" s="59"/>
      <c r="H73" s="59"/>
      <c r="I73" s="11"/>
      <c r="J73" s="11"/>
      <c r="K73" s="11"/>
      <c r="L73" s="53"/>
      <c r="M73" s="167" t="s">
        <v>100</v>
      </c>
      <c r="N73" s="169" t="s">
        <v>91</v>
      </c>
      <c r="O73" s="59"/>
      <c r="P73" s="59"/>
      <c r="Q73" s="59"/>
      <c r="R73" s="59"/>
      <c r="S73" s="59"/>
      <c r="T73" s="59"/>
      <c r="U73" s="59"/>
      <c r="V73" s="59"/>
      <c r="W73" s="59"/>
      <c r="X73" s="59"/>
      <c r="Y73" s="59"/>
      <c r="Z73" s="59"/>
      <c r="AA73" s="59"/>
      <c r="AB73" s="59"/>
      <c r="AC73" s="59"/>
      <c r="AD73" s="59"/>
      <c r="AE73" s="59"/>
      <c r="AF73" s="59"/>
      <c r="AG73" s="59"/>
      <c r="AH73" s="59"/>
      <c r="AI73" s="59"/>
      <c r="AJ73" s="59"/>
      <c r="AK73" s="59"/>
      <c r="AL73" s="59"/>
      <c r="AM73" s="59"/>
      <c r="AN73" s="59"/>
      <c r="AO73" s="59"/>
      <c r="AP73" s="59"/>
      <c r="AQ73" s="59"/>
      <c r="AR73" s="59"/>
      <c r="AS73" s="59"/>
      <c r="AT73" s="59"/>
      <c r="AU73" s="59"/>
      <c r="AV73" s="59"/>
      <c r="AW73" s="59"/>
      <c r="AX73" s="59"/>
      <c r="AY73" s="59"/>
      <c r="AZ73" s="59"/>
      <c r="BA73" s="59"/>
      <c r="BB73" s="59"/>
      <c r="BC73" s="59"/>
      <c r="BD73" s="59"/>
      <c r="BE73" s="59"/>
      <c r="BF73" s="59"/>
      <c r="BG73" s="59"/>
    </row>
    <row r="74" spans="1:59">
      <c r="A74" s="59"/>
      <c r="B74" s="59"/>
      <c r="C74" s="59"/>
      <c r="D74" s="59">
        <v>2007</v>
      </c>
      <c r="E74" s="59">
        <v>2017</v>
      </c>
      <c r="F74" s="59">
        <v>2030</v>
      </c>
      <c r="G74" s="59"/>
      <c r="H74" s="59"/>
      <c r="I74" s="11"/>
      <c r="J74" s="11"/>
      <c r="K74" s="11"/>
      <c r="L74" s="59"/>
      <c r="M74" s="168">
        <v>2007</v>
      </c>
      <c r="N74" s="168">
        <v>2017</v>
      </c>
      <c r="O74" s="59"/>
      <c r="P74" s="59"/>
      <c r="Q74" s="59"/>
      <c r="R74" s="59"/>
      <c r="S74" s="59"/>
      <c r="T74" s="59"/>
      <c r="U74" s="59"/>
      <c r="V74" s="59"/>
      <c r="W74" s="59"/>
      <c r="X74" s="59"/>
      <c r="Y74" s="59"/>
      <c r="Z74" s="59"/>
      <c r="AA74" s="59"/>
      <c r="AB74" s="59"/>
      <c r="AC74" s="59"/>
      <c r="AD74" s="59"/>
      <c r="AE74" s="59"/>
      <c r="AF74" s="59"/>
      <c r="AG74" s="59"/>
      <c r="AH74" s="59"/>
      <c r="AI74" s="59"/>
      <c r="AJ74" s="59"/>
      <c r="AK74" s="59"/>
      <c r="AL74" s="59"/>
      <c r="AM74" s="59"/>
      <c r="AN74" s="59"/>
      <c r="AO74" s="59"/>
      <c r="AP74" s="59"/>
      <c r="AQ74" s="59"/>
      <c r="AR74" s="59"/>
      <c r="AS74" s="59"/>
      <c r="AT74" s="59"/>
      <c r="AU74" s="59"/>
      <c r="AV74" s="59"/>
      <c r="AW74" s="59"/>
      <c r="AX74" s="59"/>
      <c r="AY74" s="59"/>
      <c r="AZ74" s="59"/>
      <c r="BA74" s="59"/>
      <c r="BB74" s="59"/>
      <c r="BC74" s="59"/>
      <c r="BD74" s="59"/>
      <c r="BE74" s="59"/>
      <c r="BF74" s="59"/>
      <c r="BG74" s="59"/>
    </row>
    <row r="75" spans="1:59">
      <c r="A75" s="59"/>
      <c r="B75" s="59"/>
      <c r="C75" s="59" t="s">
        <v>43</v>
      </c>
      <c r="D75" s="59">
        <v>60.7</v>
      </c>
      <c r="E75" s="166">
        <f>D43+G43+J43+M43+P43</f>
        <v>35.108000000000004</v>
      </c>
      <c r="F75" s="59">
        <v>19.2</v>
      </c>
      <c r="G75" s="59"/>
      <c r="H75" s="59"/>
      <c r="I75" s="11"/>
      <c r="J75" s="11"/>
      <c r="K75" s="11"/>
      <c r="L75" s="102" t="s">
        <v>28</v>
      </c>
      <c r="M75" s="166">
        <f>C43</f>
        <v>23.713799999999999</v>
      </c>
      <c r="N75" s="166">
        <f>D43</f>
        <v>9.298</v>
      </c>
      <c r="O75" s="59"/>
      <c r="P75" s="59"/>
      <c r="Q75" s="59"/>
      <c r="R75" s="59"/>
      <c r="S75" s="59"/>
      <c r="T75" s="59"/>
      <c r="U75" s="59"/>
      <c r="V75" s="59"/>
      <c r="W75" s="59"/>
      <c r="X75" s="59"/>
      <c r="Y75" s="59"/>
      <c r="Z75" s="59"/>
      <c r="AA75" s="59"/>
      <c r="AB75" s="59"/>
      <c r="AC75" s="59"/>
      <c r="AD75" s="59"/>
      <c r="AE75" s="59"/>
      <c r="AF75" s="59"/>
      <c r="AG75" s="59"/>
      <c r="AH75" s="59"/>
      <c r="AI75" s="59"/>
      <c r="AJ75" s="59"/>
      <c r="AK75" s="59"/>
      <c r="AL75" s="59"/>
      <c r="AM75" s="59"/>
      <c r="AN75" s="59"/>
      <c r="AO75" s="59"/>
      <c r="AP75" s="59"/>
      <c r="AQ75" s="59"/>
      <c r="AR75" s="59"/>
      <c r="AS75" s="59"/>
      <c r="AT75" s="59"/>
      <c r="AU75" s="59"/>
      <c r="AV75" s="59"/>
      <c r="AW75" s="59"/>
      <c r="AX75" s="59"/>
      <c r="AY75" s="59"/>
      <c r="AZ75" s="59"/>
      <c r="BA75" s="59"/>
      <c r="BB75" s="59"/>
      <c r="BC75" s="59"/>
      <c r="BD75" s="59"/>
      <c r="BE75" s="59"/>
      <c r="BF75" s="59"/>
      <c r="BG75" s="59"/>
    </row>
    <row r="76" spans="1:59">
      <c r="A76" s="59"/>
      <c r="B76" s="59"/>
      <c r="C76" s="59"/>
      <c r="D76" s="59"/>
      <c r="E76" s="59"/>
      <c r="F76" s="59"/>
      <c r="G76" s="59"/>
      <c r="H76" s="59"/>
      <c r="I76" s="17"/>
      <c r="J76" s="17"/>
      <c r="K76" s="17"/>
      <c r="L76" s="102" t="s">
        <v>29</v>
      </c>
      <c r="M76" s="166">
        <f>F43</f>
        <v>27.869250000000001</v>
      </c>
      <c r="N76" s="166">
        <f>G43</f>
        <v>16.497</v>
      </c>
      <c r="O76" s="59"/>
      <c r="P76" s="59"/>
      <c r="Q76" s="59"/>
      <c r="R76" s="59"/>
      <c r="S76" s="59"/>
      <c r="T76" s="59"/>
      <c r="U76" s="59"/>
      <c r="V76" s="59"/>
      <c r="W76" s="59"/>
      <c r="X76" s="59"/>
      <c r="Y76" s="59"/>
      <c r="Z76" s="59"/>
      <c r="AA76" s="59"/>
      <c r="AB76" s="59"/>
      <c r="AC76" s="59"/>
      <c r="AD76" s="59"/>
      <c r="AE76" s="59"/>
      <c r="AF76" s="59"/>
      <c r="AG76" s="59"/>
      <c r="AH76" s="59"/>
      <c r="AI76" s="59"/>
      <c r="AJ76" s="59"/>
      <c r="AK76" s="59"/>
      <c r="AL76" s="59"/>
      <c r="AM76" s="59"/>
      <c r="AN76" s="59"/>
      <c r="AO76" s="59"/>
      <c r="AP76" s="59"/>
      <c r="AQ76" s="59"/>
      <c r="AR76" s="59"/>
      <c r="AS76" s="59"/>
      <c r="AT76" s="59"/>
      <c r="AU76" s="59"/>
      <c r="AV76" s="59"/>
      <c r="AW76" s="59"/>
      <c r="AX76" s="59"/>
      <c r="AY76" s="59"/>
      <c r="AZ76" s="59"/>
      <c r="BA76" s="59"/>
      <c r="BB76" s="59"/>
      <c r="BC76" s="59"/>
      <c r="BD76" s="59"/>
      <c r="BE76" s="59"/>
      <c r="BF76" s="59"/>
      <c r="BG76" s="59"/>
    </row>
    <row r="77" spans="1:59">
      <c r="A77" s="59"/>
      <c r="B77" s="59"/>
      <c r="C77" s="59"/>
      <c r="D77" s="59"/>
      <c r="E77" s="59"/>
      <c r="F77" s="59"/>
      <c r="G77" s="59"/>
      <c r="H77" s="59"/>
      <c r="I77" s="98"/>
      <c r="J77" s="98"/>
      <c r="K77" s="98"/>
      <c r="L77" s="102" t="s">
        <v>30</v>
      </c>
      <c r="M77" s="166">
        <f>I43</f>
        <v>3.3550000000000003E-2</v>
      </c>
      <c r="N77" s="166">
        <f>J43</f>
        <v>7.0000000000000001E-3</v>
      </c>
      <c r="O77" s="59"/>
      <c r="P77" s="59"/>
      <c r="Q77" s="59"/>
      <c r="R77" s="59"/>
      <c r="S77" s="59"/>
      <c r="T77" s="59"/>
      <c r="U77" s="59"/>
      <c r="V77" s="59"/>
      <c r="W77" s="59"/>
      <c r="X77" s="59"/>
      <c r="Y77" s="59"/>
      <c r="Z77" s="59"/>
      <c r="AA77" s="59"/>
      <c r="AB77" s="59"/>
      <c r="AC77" s="59"/>
      <c r="AD77" s="59"/>
      <c r="AE77" s="59"/>
      <c r="AF77" s="59"/>
      <c r="AG77" s="59"/>
      <c r="AH77" s="59"/>
      <c r="AI77" s="59"/>
      <c r="AJ77" s="59"/>
      <c r="AK77" s="59"/>
      <c r="AL77" s="59"/>
      <c r="AM77" s="59"/>
      <c r="AN77" s="59"/>
      <c r="AO77" s="59"/>
      <c r="AP77" s="59"/>
      <c r="AQ77" s="59"/>
      <c r="AR77" s="59"/>
      <c r="AS77" s="59"/>
      <c r="AT77" s="59"/>
      <c r="AU77" s="59"/>
      <c r="AV77" s="59"/>
      <c r="AW77" s="59"/>
      <c r="AX77" s="59"/>
      <c r="AY77" s="59"/>
      <c r="AZ77" s="59"/>
      <c r="BA77" s="59"/>
      <c r="BB77" s="59"/>
      <c r="BC77" s="59"/>
      <c r="BD77" s="59"/>
      <c r="BE77" s="59"/>
      <c r="BF77" s="59"/>
      <c r="BG77" s="59"/>
    </row>
    <row r="78" spans="1:59">
      <c r="A78" s="59"/>
      <c r="B78" s="59"/>
      <c r="C78" s="98"/>
      <c r="D78" s="98"/>
      <c r="E78" s="98"/>
      <c r="F78" s="98"/>
      <c r="G78" s="98"/>
      <c r="H78" s="98"/>
      <c r="I78" s="98"/>
      <c r="J78" s="98"/>
      <c r="K78" s="98"/>
      <c r="L78" s="102" t="s">
        <v>31</v>
      </c>
      <c r="M78" s="166">
        <f>L43</f>
        <v>0.95755000000000001</v>
      </c>
      <c r="N78" s="166">
        <f>M43</f>
        <v>1.8839999999999999</v>
      </c>
      <c r="O78" s="59"/>
      <c r="P78" s="59"/>
      <c r="Q78" s="59"/>
      <c r="R78" s="59"/>
      <c r="S78" s="59"/>
      <c r="T78" s="59"/>
      <c r="U78" s="59"/>
      <c r="V78" s="59"/>
      <c r="W78" s="59"/>
      <c r="X78" s="59"/>
      <c r="Y78" s="59"/>
      <c r="Z78" s="59"/>
      <c r="AA78" s="59"/>
      <c r="AB78" s="59"/>
      <c r="AC78" s="59"/>
      <c r="AD78" s="59"/>
      <c r="AE78" s="59"/>
      <c r="AF78" s="59"/>
      <c r="AG78" s="59"/>
      <c r="AH78" s="59"/>
      <c r="AI78" s="59"/>
      <c r="AJ78" s="59"/>
      <c r="AK78" s="59"/>
      <c r="AL78" s="59"/>
      <c r="AM78" s="59"/>
      <c r="AN78" s="59"/>
      <c r="AO78" s="59"/>
      <c r="AP78" s="59"/>
      <c r="AQ78" s="59"/>
      <c r="AR78" s="59"/>
      <c r="AS78" s="59"/>
      <c r="AT78" s="59"/>
      <c r="AU78" s="59"/>
      <c r="AV78" s="59"/>
      <c r="AW78" s="59"/>
      <c r="AX78" s="59"/>
      <c r="AY78" s="59"/>
      <c r="AZ78" s="59"/>
      <c r="BA78" s="59"/>
      <c r="BB78" s="59"/>
      <c r="BC78" s="59"/>
      <c r="BD78" s="59"/>
      <c r="BE78" s="59"/>
      <c r="BF78" s="59"/>
      <c r="BG78" s="59"/>
    </row>
    <row r="79" spans="1:59">
      <c r="A79" s="59"/>
      <c r="B79" s="4"/>
      <c r="C79" s="59"/>
      <c r="D79" s="59"/>
      <c r="E79" s="59"/>
      <c r="F79" s="59"/>
      <c r="G79" s="59"/>
      <c r="H79" s="59"/>
      <c r="I79" s="59"/>
      <c r="J79" s="59"/>
      <c r="K79" s="59"/>
      <c r="L79" s="102" t="s">
        <v>32</v>
      </c>
      <c r="M79" s="166">
        <f>O43</f>
        <v>8.11313</v>
      </c>
      <c r="N79" s="166">
        <f>P43</f>
        <v>7.4219999999999997</v>
      </c>
      <c r="O79" s="59"/>
      <c r="P79" s="59"/>
      <c r="Q79" s="59"/>
      <c r="R79" s="59"/>
      <c r="S79" s="59"/>
      <c r="T79" s="59"/>
      <c r="U79" s="59"/>
      <c r="V79" s="59"/>
      <c r="W79" s="59"/>
      <c r="X79" s="59"/>
      <c r="Y79" s="59"/>
      <c r="Z79" s="59"/>
      <c r="AA79" s="59"/>
      <c r="AB79" s="59"/>
      <c r="AC79" s="59"/>
      <c r="AD79" s="59"/>
      <c r="AE79" s="59"/>
      <c r="AF79" s="59"/>
      <c r="AG79" s="59"/>
      <c r="AH79" s="59"/>
      <c r="AI79" s="59"/>
      <c r="AJ79" s="59"/>
      <c r="AK79" s="59"/>
      <c r="AL79" s="59"/>
      <c r="AM79" s="59"/>
      <c r="AN79" s="59"/>
      <c r="AO79" s="59"/>
      <c r="AP79" s="59"/>
      <c r="AQ79" s="59"/>
      <c r="AR79" s="59"/>
      <c r="AS79" s="59"/>
      <c r="AT79" s="59"/>
      <c r="AU79" s="59"/>
      <c r="AV79" s="59"/>
      <c r="AW79" s="59"/>
      <c r="AX79" s="59"/>
      <c r="AY79" s="59"/>
      <c r="AZ79" s="59"/>
      <c r="BA79" s="59"/>
      <c r="BB79" s="59"/>
      <c r="BC79" s="59"/>
      <c r="BD79" s="59"/>
      <c r="BE79" s="59"/>
      <c r="BF79" s="59"/>
      <c r="BG79" s="59"/>
    </row>
    <row r="80" spans="1:59">
      <c r="A80" s="59"/>
      <c r="B80" s="4"/>
      <c r="C80" s="59"/>
      <c r="D80" s="59"/>
      <c r="E80" s="59"/>
      <c r="F80" s="59"/>
      <c r="G80" s="59"/>
      <c r="H80" s="59"/>
      <c r="I80" s="59"/>
      <c r="J80" s="59"/>
      <c r="K80" s="59"/>
      <c r="L80" s="59"/>
      <c r="M80" s="59"/>
      <c r="N80" s="59"/>
      <c r="O80" s="59"/>
      <c r="P80" s="59"/>
      <c r="Q80" s="59"/>
      <c r="R80" s="59"/>
      <c r="S80" s="59"/>
      <c r="T80" s="59"/>
      <c r="U80" s="59"/>
      <c r="V80" s="59"/>
      <c r="W80" s="59"/>
      <c r="X80" s="59"/>
      <c r="Y80" s="59"/>
      <c r="Z80" s="59"/>
      <c r="AA80" s="59"/>
      <c r="AB80" s="59"/>
      <c r="AC80" s="59"/>
      <c r="AD80" s="59"/>
      <c r="AE80" s="59"/>
      <c r="AF80" s="59"/>
      <c r="AG80" s="59"/>
      <c r="AH80" s="59"/>
      <c r="AI80" s="59"/>
      <c r="AJ80" s="59"/>
      <c r="AK80" s="59"/>
      <c r="AL80" s="59"/>
      <c r="AM80" s="59"/>
      <c r="AN80" s="59"/>
      <c r="AO80" s="59"/>
      <c r="AP80" s="59"/>
      <c r="AQ80" s="59"/>
      <c r="AR80" s="59"/>
      <c r="AS80" s="59"/>
      <c r="AT80" s="59"/>
      <c r="AU80" s="59"/>
      <c r="AV80" s="59"/>
      <c r="AW80" s="59"/>
      <c r="AX80" s="59"/>
      <c r="AY80" s="59"/>
      <c r="AZ80" s="59"/>
      <c r="BA80" s="59"/>
      <c r="BB80" s="59"/>
      <c r="BC80" s="59"/>
      <c r="BD80" s="59"/>
      <c r="BE80" s="59"/>
      <c r="BF80" s="59"/>
      <c r="BG80" s="59"/>
    </row>
    <row r="81" spans="1:59">
      <c r="A81" s="59"/>
      <c r="B81" s="4"/>
      <c r="C81" s="59"/>
      <c r="D81" s="59"/>
      <c r="E81" s="59"/>
      <c r="F81" s="59"/>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9"/>
      <c r="AL81" s="59"/>
      <c r="AM81" s="59"/>
      <c r="AN81" s="59"/>
      <c r="AO81" s="59"/>
      <c r="AP81" s="59"/>
      <c r="AQ81" s="59"/>
      <c r="AR81" s="59"/>
      <c r="AS81" s="59"/>
      <c r="AT81" s="59"/>
      <c r="AU81" s="59"/>
      <c r="AV81" s="59"/>
      <c r="AW81" s="59"/>
      <c r="AX81" s="59"/>
      <c r="AY81" s="59"/>
      <c r="AZ81" s="59"/>
      <c r="BA81" s="59"/>
      <c r="BB81" s="59"/>
      <c r="BC81" s="59"/>
      <c r="BD81" s="59"/>
      <c r="BE81" s="59"/>
      <c r="BF81" s="59"/>
      <c r="BG81" s="59"/>
    </row>
    <row r="82" spans="1:59">
      <c r="A82" s="59"/>
      <c r="B82" s="4"/>
      <c r="C82" s="59"/>
      <c r="D82" s="59"/>
      <c r="E82" s="59"/>
      <c r="F82" s="59"/>
      <c r="G82" s="59"/>
      <c r="H82" s="59"/>
      <c r="I82" s="59"/>
      <c r="J82" s="59"/>
      <c r="K82" s="59"/>
      <c r="L82" s="59"/>
      <c r="M82" s="59"/>
      <c r="N82" s="59"/>
      <c r="O82" s="59"/>
      <c r="P82" s="59"/>
      <c r="Q82" s="59"/>
      <c r="R82" s="59"/>
      <c r="S82" s="59"/>
      <c r="T82" s="59"/>
      <c r="U82" s="59"/>
      <c r="V82" s="59"/>
      <c r="W82" s="59"/>
      <c r="X82" s="59"/>
      <c r="Y82" s="59"/>
      <c r="Z82" s="59"/>
      <c r="AA82" s="59"/>
      <c r="AB82" s="59"/>
      <c r="AC82" s="59"/>
      <c r="AD82" s="59"/>
      <c r="AE82" s="59"/>
      <c r="AF82" s="59"/>
      <c r="AG82" s="59"/>
      <c r="AH82" s="59"/>
      <c r="AI82" s="59"/>
      <c r="AJ82" s="59"/>
      <c r="AK82" s="59"/>
      <c r="AL82" s="59"/>
      <c r="AM82" s="59"/>
      <c r="AN82" s="59"/>
      <c r="AO82" s="59"/>
      <c r="AP82" s="59"/>
      <c r="AQ82" s="59"/>
      <c r="AR82" s="59"/>
      <c r="AS82" s="59"/>
      <c r="AT82" s="59"/>
      <c r="AU82" s="59"/>
      <c r="AV82" s="59"/>
      <c r="AW82" s="59"/>
      <c r="AX82" s="59"/>
      <c r="AY82" s="59"/>
      <c r="AZ82" s="59"/>
      <c r="BA82" s="59"/>
      <c r="BB82" s="59"/>
      <c r="BC82" s="59"/>
      <c r="BD82" s="59"/>
      <c r="BE82" s="59"/>
      <c r="BF82" s="59"/>
      <c r="BG82" s="59"/>
    </row>
    <row r="83" spans="1:59">
      <c r="A83" s="59"/>
      <c r="B83" s="4"/>
      <c r="C83" s="59"/>
      <c r="D83" s="59"/>
      <c r="E83" s="59"/>
      <c r="F83" s="59"/>
      <c r="G83" s="59"/>
      <c r="H83" s="59"/>
      <c r="I83" s="59"/>
      <c r="J83" s="59"/>
      <c r="K83" s="59"/>
      <c r="L83" s="59"/>
      <c r="M83" s="59"/>
      <c r="N83" s="59"/>
      <c r="O83" s="59"/>
      <c r="P83" s="59"/>
      <c r="Q83" s="59"/>
      <c r="R83" s="59"/>
      <c r="S83" s="59"/>
      <c r="T83" s="59"/>
      <c r="U83" s="59"/>
      <c r="V83" s="59"/>
      <c r="W83" s="59"/>
      <c r="X83" s="59"/>
      <c r="Y83" s="59"/>
      <c r="Z83" s="59"/>
      <c r="AA83" s="59"/>
      <c r="AB83" s="59"/>
      <c r="AC83" s="59"/>
      <c r="AD83" s="59"/>
      <c r="AE83" s="59"/>
      <c r="AF83" s="59"/>
      <c r="AG83" s="59"/>
      <c r="AH83" s="59"/>
      <c r="AI83" s="59"/>
      <c r="AJ83" s="59"/>
      <c r="AK83" s="59"/>
      <c r="AL83" s="59"/>
      <c r="AM83" s="59"/>
      <c r="AN83" s="59"/>
      <c r="AO83" s="59"/>
      <c r="AP83" s="59"/>
      <c r="AQ83" s="59"/>
      <c r="AR83" s="59"/>
      <c r="AS83" s="59"/>
      <c r="AT83" s="59"/>
      <c r="AU83" s="59"/>
      <c r="AV83" s="59"/>
      <c r="AW83" s="59"/>
      <c r="AX83" s="59"/>
      <c r="AY83" s="59"/>
      <c r="AZ83" s="59"/>
      <c r="BA83" s="59"/>
      <c r="BB83" s="59"/>
      <c r="BC83" s="59"/>
      <c r="BD83" s="59"/>
      <c r="BE83" s="59"/>
      <c r="BF83" s="59"/>
      <c r="BG83" s="59"/>
    </row>
    <row r="84" spans="1:59">
      <c r="A84" s="59"/>
      <c r="B84" s="4"/>
      <c r="C84" s="59"/>
      <c r="D84" s="59"/>
      <c r="E84" s="59"/>
      <c r="F84" s="59"/>
      <c r="G84" s="59"/>
      <c r="H84" s="59"/>
      <c r="I84" s="59"/>
      <c r="J84" s="59"/>
      <c r="K84" s="59"/>
      <c r="L84" s="59"/>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59"/>
      <c r="AS84" s="59"/>
      <c r="AT84" s="59"/>
      <c r="AU84" s="59"/>
      <c r="AV84" s="59"/>
      <c r="AW84" s="59"/>
      <c r="AX84" s="59"/>
      <c r="AY84" s="59"/>
      <c r="AZ84" s="59"/>
      <c r="BA84" s="59"/>
      <c r="BB84" s="59"/>
      <c r="BC84" s="59"/>
      <c r="BD84" s="59"/>
      <c r="BE84" s="59"/>
      <c r="BF84" s="59"/>
      <c r="BG84" s="59"/>
    </row>
    <row r="85" spans="1:59">
      <c r="A85" s="59"/>
      <c r="B85" s="4"/>
      <c r="C85" s="59"/>
      <c r="D85" s="59"/>
      <c r="E85" s="59"/>
      <c r="F85" s="59"/>
      <c r="G85" s="59"/>
      <c r="H85" s="59"/>
      <c r="I85" s="59"/>
      <c r="J85" s="59"/>
      <c r="K85" s="59"/>
      <c r="L85" s="59"/>
      <c r="M85" s="59"/>
      <c r="N85" s="59"/>
      <c r="O85" s="59"/>
      <c r="P85" s="59"/>
      <c r="Q85" s="59"/>
      <c r="R85" s="59"/>
      <c r="S85" s="59"/>
      <c r="T85" s="59"/>
      <c r="U85" s="59"/>
      <c r="V85" s="59"/>
      <c r="W85" s="59"/>
      <c r="X85" s="59"/>
      <c r="Y85" s="59"/>
      <c r="Z85" s="59"/>
      <c r="AA85" s="59"/>
      <c r="AB85" s="59"/>
      <c r="AC85" s="59"/>
      <c r="AD85" s="59"/>
      <c r="AE85" s="59"/>
      <c r="AF85" s="59"/>
      <c r="AG85" s="59"/>
      <c r="AH85" s="59"/>
      <c r="AI85" s="59"/>
      <c r="AJ85" s="59"/>
      <c r="AK85" s="59"/>
      <c r="AL85" s="59"/>
      <c r="AM85" s="59"/>
      <c r="AN85" s="59"/>
      <c r="AO85" s="59"/>
      <c r="AP85" s="59"/>
      <c r="AQ85" s="59"/>
      <c r="AR85" s="59"/>
      <c r="AS85" s="59"/>
      <c r="AT85" s="59"/>
      <c r="AU85" s="59"/>
      <c r="AV85" s="59"/>
      <c r="AW85" s="59"/>
      <c r="AX85" s="59"/>
      <c r="AY85" s="59"/>
      <c r="AZ85" s="59"/>
      <c r="BA85" s="59"/>
      <c r="BB85" s="59"/>
      <c r="BC85" s="59"/>
      <c r="BD85" s="59"/>
      <c r="BE85" s="59"/>
      <c r="BF85" s="59"/>
      <c r="BG85" s="59"/>
    </row>
    <row r="86" spans="1:59">
      <c r="A86" s="59"/>
      <c r="B86" s="59"/>
      <c r="C86" s="98"/>
      <c r="D86" s="98"/>
      <c r="E86" s="98"/>
      <c r="F86" s="98"/>
      <c r="G86" s="98"/>
      <c r="H86" s="98"/>
      <c r="I86" s="98"/>
      <c r="J86" s="98"/>
      <c r="K86" s="98"/>
      <c r="L86" s="59"/>
      <c r="M86" s="59"/>
      <c r="N86" s="59"/>
      <c r="O86" s="59"/>
      <c r="P86" s="59"/>
      <c r="Q86" s="59"/>
      <c r="R86" s="59"/>
      <c r="S86" s="59"/>
      <c r="T86" s="59"/>
      <c r="U86" s="59"/>
      <c r="V86" s="59"/>
      <c r="W86" s="59"/>
      <c r="X86" s="59"/>
      <c r="Y86" s="59"/>
      <c r="Z86" s="59"/>
      <c r="AA86" s="59"/>
      <c r="AB86" s="59"/>
      <c r="AC86" s="59"/>
      <c r="AD86" s="59"/>
      <c r="AE86" s="59"/>
      <c r="AF86" s="59"/>
      <c r="AG86" s="59"/>
      <c r="AH86" s="59"/>
      <c r="AI86" s="59"/>
      <c r="AJ86" s="59"/>
      <c r="AK86" s="59"/>
      <c r="AL86" s="59"/>
      <c r="AM86" s="59"/>
      <c r="AN86" s="59"/>
      <c r="AO86" s="59"/>
      <c r="AP86" s="59"/>
      <c r="AQ86" s="59"/>
      <c r="AR86" s="59"/>
      <c r="AS86" s="59"/>
      <c r="AT86" s="59"/>
      <c r="AU86" s="59"/>
      <c r="AV86" s="59"/>
      <c r="AW86" s="59"/>
      <c r="AX86" s="59"/>
      <c r="AY86" s="59"/>
      <c r="AZ86" s="59"/>
      <c r="BA86" s="59"/>
      <c r="BB86" s="59"/>
      <c r="BC86" s="59"/>
      <c r="BD86" s="59"/>
      <c r="BE86" s="59"/>
      <c r="BF86" s="59"/>
      <c r="BG86" s="59"/>
    </row>
    <row r="87" spans="1:59">
      <c r="A87" s="59"/>
      <c r="B87" s="59"/>
      <c r="C87" s="98"/>
      <c r="D87" s="98"/>
      <c r="E87" s="98"/>
      <c r="F87" s="98"/>
      <c r="G87" s="98"/>
      <c r="H87" s="98"/>
      <c r="I87" s="98"/>
      <c r="J87" s="98"/>
      <c r="K87" s="98"/>
      <c r="L87" s="59"/>
      <c r="M87" s="59"/>
      <c r="N87" s="59"/>
      <c r="O87" s="59"/>
      <c r="P87" s="59"/>
      <c r="Q87" s="59"/>
      <c r="R87" s="59"/>
      <c r="S87" s="59"/>
      <c r="T87" s="59"/>
      <c r="U87" s="59"/>
      <c r="V87" s="59"/>
      <c r="W87" s="59"/>
      <c r="X87" s="59"/>
      <c r="Y87" s="59"/>
      <c r="Z87" s="59"/>
      <c r="AA87" s="59"/>
      <c r="AB87" s="59"/>
      <c r="AC87" s="59"/>
      <c r="AD87" s="59"/>
      <c r="AE87" s="59"/>
      <c r="AF87" s="59"/>
      <c r="AG87" s="59"/>
      <c r="AH87" s="59"/>
      <c r="AI87" s="59"/>
      <c r="AJ87" s="59"/>
      <c r="AK87" s="59"/>
      <c r="AL87" s="59"/>
      <c r="AM87" s="59"/>
      <c r="AN87" s="59"/>
      <c r="AO87" s="59"/>
      <c r="AP87" s="59"/>
      <c r="AQ87" s="59"/>
      <c r="AR87" s="59"/>
      <c r="AS87" s="59"/>
      <c r="AT87" s="59"/>
      <c r="AU87" s="59"/>
      <c r="AV87" s="59"/>
      <c r="AW87" s="59"/>
      <c r="AX87" s="59"/>
      <c r="AY87" s="59"/>
      <c r="AZ87" s="59"/>
      <c r="BA87" s="59"/>
      <c r="BB87" s="59"/>
      <c r="BC87" s="59"/>
      <c r="BD87" s="59"/>
      <c r="BE87" s="59"/>
      <c r="BF87" s="59"/>
      <c r="BG87" s="59"/>
    </row>
    <row r="88" spans="1:59">
      <c r="A88" s="59"/>
      <c r="B88" s="59"/>
      <c r="C88" s="98"/>
      <c r="D88" s="98"/>
      <c r="E88" s="98"/>
      <c r="F88" s="98"/>
      <c r="G88" s="98"/>
      <c r="H88" s="98"/>
      <c r="I88" s="98"/>
      <c r="J88" s="98"/>
      <c r="K88" s="98"/>
      <c r="L88" s="59"/>
      <c r="M88" s="59"/>
      <c r="N88" s="59"/>
      <c r="O88" s="59"/>
      <c r="P88" s="59"/>
      <c r="Q88" s="59"/>
      <c r="R88" s="59"/>
      <c r="S88" s="59"/>
      <c r="T88" s="59"/>
      <c r="U88" s="59"/>
      <c r="V88" s="59"/>
      <c r="W88" s="59"/>
      <c r="X88" s="59"/>
      <c r="Y88" s="59"/>
      <c r="Z88" s="59"/>
      <c r="AA88" s="59"/>
      <c r="AB88" s="59"/>
      <c r="AC88" s="59"/>
      <c r="AD88" s="59"/>
      <c r="AE88" s="59"/>
      <c r="AF88" s="59"/>
      <c r="AG88" s="59"/>
      <c r="AH88" s="59"/>
      <c r="AI88" s="59"/>
      <c r="AJ88" s="59"/>
      <c r="AK88" s="59"/>
      <c r="AL88" s="59"/>
      <c r="AM88" s="59"/>
      <c r="AN88" s="59"/>
      <c r="AO88" s="59"/>
      <c r="AP88" s="59"/>
      <c r="AQ88" s="59"/>
      <c r="AR88" s="59"/>
      <c r="AS88" s="59"/>
      <c r="AT88" s="59"/>
      <c r="AU88" s="59"/>
      <c r="AV88" s="59"/>
      <c r="AW88" s="59"/>
      <c r="AX88" s="59"/>
      <c r="AY88" s="59"/>
      <c r="AZ88" s="59"/>
      <c r="BA88" s="59"/>
      <c r="BB88" s="59"/>
      <c r="BC88" s="59"/>
      <c r="BD88" s="59"/>
      <c r="BE88" s="59"/>
      <c r="BF88" s="59"/>
      <c r="BG88" s="59"/>
    </row>
    <row r="89" spans="1:59">
      <c r="A89" s="59"/>
      <c r="B89" s="4"/>
      <c r="C89" s="59"/>
      <c r="D89" s="59"/>
      <c r="E89" s="59"/>
      <c r="F89" s="59"/>
      <c r="G89" s="59"/>
      <c r="H89" s="59"/>
      <c r="I89" s="59"/>
      <c r="J89" s="59"/>
      <c r="K89" s="59"/>
      <c r="L89" s="59"/>
      <c r="M89" s="59"/>
      <c r="N89" s="59"/>
      <c r="O89" s="59"/>
      <c r="P89" s="59"/>
      <c r="Q89" s="59"/>
      <c r="R89" s="59"/>
      <c r="S89" s="59"/>
      <c r="T89" s="59"/>
      <c r="U89" s="59"/>
      <c r="V89" s="59"/>
      <c r="W89" s="59"/>
      <c r="X89" s="59"/>
      <c r="Y89" s="59"/>
      <c r="Z89" s="59"/>
      <c r="AA89" s="59"/>
      <c r="AB89" s="59"/>
      <c r="AC89" s="59"/>
      <c r="AD89" s="59"/>
      <c r="AE89" s="59"/>
      <c r="AF89" s="59"/>
      <c r="AG89" s="59"/>
      <c r="AH89" s="59"/>
      <c r="AI89" s="59"/>
      <c r="AJ89" s="59"/>
      <c r="AK89" s="59"/>
      <c r="AL89" s="59"/>
      <c r="AM89" s="59"/>
      <c r="AN89" s="59"/>
      <c r="AO89" s="59"/>
      <c r="AP89" s="59"/>
      <c r="AQ89" s="59"/>
      <c r="AR89" s="59"/>
      <c r="AS89" s="59"/>
      <c r="AT89" s="59"/>
      <c r="AU89" s="59"/>
      <c r="AV89" s="59"/>
      <c r="AW89" s="59"/>
      <c r="AX89" s="59"/>
      <c r="AY89" s="59"/>
      <c r="AZ89" s="59"/>
      <c r="BA89" s="59"/>
      <c r="BB89" s="59"/>
      <c r="BC89" s="59"/>
      <c r="BD89" s="59"/>
      <c r="BE89" s="59"/>
      <c r="BF89" s="59"/>
      <c r="BG89" s="59"/>
    </row>
    <row r="90" spans="1:59">
      <c r="A90" s="59"/>
      <c r="B90" s="4"/>
      <c r="C90" s="59"/>
      <c r="D90" s="59"/>
      <c r="E90" s="59"/>
      <c r="F90" s="59"/>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59"/>
      <c r="AL90" s="59"/>
      <c r="AM90" s="59"/>
      <c r="AN90" s="59"/>
      <c r="AO90" s="59"/>
      <c r="AP90" s="59"/>
      <c r="AQ90" s="59"/>
      <c r="AR90" s="59"/>
      <c r="AS90" s="59"/>
      <c r="AT90" s="59"/>
      <c r="AU90" s="59"/>
      <c r="AV90" s="59"/>
      <c r="AW90" s="59"/>
      <c r="AX90" s="59"/>
      <c r="AY90" s="59"/>
      <c r="AZ90" s="59"/>
      <c r="BA90" s="59"/>
      <c r="BB90" s="59"/>
      <c r="BC90" s="59"/>
      <c r="BD90" s="59"/>
      <c r="BE90" s="59"/>
      <c r="BF90" s="59"/>
      <c r="BG90" s="59"/>
    </row>
    <row r="91" spans="1:59">
      <c r="A91" s="59"/>
      <c r="B91" s="4"/>
      <c r="C91" s="59"/>
      <c r="D91" s="59"/>
      <c r="E91" s="59"/>
      <c r="F91" s="59"/>
      <c r="G91" s="59"/>
      <c r="H91" s="59"/>
      <c r="I91" s="59"/>
      <c r="J91" s="59"/>
      <c r="K91" s="59"/>
      <c r="L91" s="59"/>
      <c r="M91" s="59"/>
      <c r="N91" s="59"/>
      <c r="O91" s="59"/>
      <c r="P91" s="59"/>
      <c r="Q91" s="59"/>
      <c r="R91" s="59"/>
      <c r="S91" s="59"/>
      <c r="T91" s="59"/>
      <c r="U91" s="59"/>
      <c r="V91" s="59"/>
      <c r="W91" s="59"/>
      <c r="X91" s="59"/>
      <c r="Y91" s="59"/>
      <c r="Z91" s="59"/>
      <c r="AA91" s="59"/>
      <c r="AB91" s="59"/>
      <c r="AC91" s="59"/>
      <c r="AD91" s="59"/>
      <c r="AE91" s="59"/>
      <c r="AF91" s="59"/>
      <c r="AG91" s="59"/>
      <c r="AH91" s="59"/>
      <c r="AI91" s="59"/>
      <c r="AJ91" s="59"/>
      <c r="AK91" s="59"/>
      <c r="AL91" s="59"/>
      <c r="AM91" s="59"/>
      <c r="AN91" s="59"/>
      <c r="AO91" s="59"/>
      <c r="AP91" s="59"/>
      <c r="AQ91" s="59"/>
      <c r="AR91" s="59"/>
      <c r="AS91" s="59"/>
      <c r="AT91" s="59"/>
      <c r="AU91" s="59"/>
      <c r="AV91" s="59"/>
      <c r="AW91" s="59"/>
      <c r="AX91" s="59"/>
      <c r="AY91" s="59"/>
      <c r="AZ91" s="59"/>
      <c r="BA91" s="59"/>
      <c r="BB91" s="59"/>
      <c r="BC91" s="59"/>
      <c r="BD91" s="59"/>
      <c r="BE91" s="59"/>
      <c r="BF91" s="59"/>
      <c r="BG91" s="59"/>
    </row>
    <row r="92" spans="1:59">
      <c r="A92" s="59"/>
      <c r="B92" s="4"/>
      <c r="C92" s="59"/>
      <c r="D92" s="59"/>
      <c r="E92" s="59"/>
      <c r="F92" s="59"/>
      <c r="G92" s="59"/>
      <c r="H92" s="59"/>
      <c r="I92" s="59"/>
      <c r="J92" s="59"/>
      <c r="K92" s="59"/>
      <c r="L92" s="59"/>
      <c r="M92" s="59"/>
      <c r="N92" s="59"/>
      <c r="O92" s="59"/>
      <c r="P92" s="59"/>
      <c r="Q92" s="59"/>
      <c r="R92" s="59"/>
      <c r="S92" s="59"/>
      <c r="T92" s="59"/>
      <c r="U92" s="59"/>
      <c r="V92" s="59"/>
      <c r="W92" s="59"/>
      <c r="X92" s="59"/>
      <c r="Y92" s="59"/>
      <c r="Z92" s="59"/>
      <c r="AA92" s="59"/>
      <c r="AB92" s="59"/>
      <c r="AC92" s="59"/>
      <c r="AD92" s="59"/>
      <c r="AE92" s="59"/>
      <c r="AF92" s="59"/>
      <c r="AG92" s="59"/>
      <c r="AH92" s="59"/>
      <c r="AI92" s="59"/>
      <c r="AJ92" s="59"/>
      <c r="AK92" s="59"/>
      <c r="AL92" s="59"/>
      <c r="AM92" s="59"/>
      <c r="AN92" s="59"/>
      <c r="AO92" s="59"/>
      <c r="AP92" s="59"/>
      <c r="AQ92" s="59"/>
      <c r="AR92" s="59"/>
      <c r="AS92" s="59"/>
      <c r="AT92" s="59"/>
      <c r="AU92" s="59"/>
      <c r="AV92" s="59"/>
      <c r="AW92" s="59"/>
      <c r="AX92" s="59"/>
      <c r="AY92" s="59"/>
      <c r="AZ92" s="59"/>
      <c r="BA92" s="59"/>
      <c r="BB92" s="59"/>
      <c r="BC92" s="59"/>
      <c r="BD92" s="59"/>
      <c r="BE92" s="59"/>
      <c r="BF92" s="59"/>
      <c r="BG92" s="59"/>
    </row>
    <row r="93" spans="1:59">
      <c r="A93" s="59"/>
      <c r="B93" s="4"/>
      <c r="C93" s="59"/>
      <c r="D93" s="59"/>
      <c r="E93" s="59"/>
      <c r="F93" s="59"/>
      <c r="G93" s="59"/>
      <c r="H93" s="59"/>
      <c r="I93" s="59"/>
      <c r="J93" s="59"/>
      <c r="K93" s="59"/>
      <c r="L93" s="59"/>
      <c r="M93" s="59"/>
      <c r="N93" s="59"/>
      <c r="O93" s="59"/>
      <c r="P93" s="59"/>
      <c r="Q93" s="59"/>
      <c r="R93" s="59"/>
      <c r="S93" s="59"/>
      <c r="T93" s="59"/>
      <c r="U93" s="59"/>
      <c r="V93" s="59"/>
      <c r="W93" s="59"/>
      <c r="X93" s="59"/>
      <c r="Y93" s="59"/>
      <c r="Z93" s="59"/>
      <c r="AA93" s="59"/>
      <c r="AB93" s="59"/>
      <c r="AC93" s="59"/>
      <c r="AD93" s="59"/>
      <c r="AE93" s="59"/>
      <c r="AF93" s="59"/>
      <c r="AG93" s="59"/>
      <c r="AH93" s="59"/>
      <c r="AI93" s="59"/>
      <c r="AJ93" s="59"/>
      <c r="AK93" s="59"/>
      <c r="AL93" s="59"/>
      <c r="AM93" s="59"/>
      <c r="AN93" s="59"/>
      <c r="AO93" s="59"/>
      <c r="AP93" s="59"/>
      <c r="AQ93" s="59"/>
      <c r="AR93" s="59"/>
      <c r="AS93" s="59"/>
      <c r="AT93" s="59"/>
      <c r="AU93" s="59"/>
      <c r="AV93" s="59"/>
      <c r="AW93" s="59"/>
      <c r="AX93" s="59"/>
      <c r="AY93" s="59"/>
      <c r="AZ93" s="59"/>
      <c r="BA93" s="59"/>
      <c r="BB93" s="59"/>
      <c r="BC93" s="59"/>
      <c r="BD93" s="59"/>
      <c r="BE93" s="59"/>
      <c r="BF93" s="59"/>
      <c r="BG93" s="59"/>
    </row>
    <row r="94" spans="1:59">
      <c r="A94" s="59"/>
      <c r="B94" s="4"/>
      <c r="C94" s="59"/>
      <c r="D94" s="59"/>
      <c r="E94" s="59"/>
      <c r="F94" s="59"/>
      <c r="G94" s="59"/>
      <c r="H94" s="59"/>
      <c r="I94" s="59"/>
      <c r="J94" s="59"/>
      <c r="K94" s="59"/>
      <c r="L94" s="59"/>
      <c r="M94" s="59"/>
      <c r="N94" s="59"/>
      <c r="O94" s="59"/>
      <c r="P94" s="59"/>
      <c r="Q94" s="59"/>
      <c r="R94" s="59"/>
      <c r="S94" s="59"/>
      <c r="T94" s="59"/>
      <c r="U94" s="59"/>
      <c r="V94" s="59"/>
      <c r="W94" s="59"/>
      <c r="X94" s="59"/>
      <c r="Y94" s="59"/>
      <c r="Z94" s="59"/>
      <c r="AA94" s="59"/>
      <c r="AB94" s="59"/>
      <c r="AC94" s="59"/>
      <c r="AD94" s="59"/>
      <c r="AE94" s="59"/>
      <c r="AF94" s="59"/>
      <c r="AG94" s="59"/>
      <c r="AH94" s="59"/>
      <c r="AI94" s="59"/>
      <c r="AJ94" s="59"/>
      <c r="AK94" s="59"/>
      <c r="AL94" s="59"/>
      <c r="AM94" s="59"/>
      <c r="AN94" s="59"/>
      <c r="AO94" s="59"/>
      <c r="AP94" s="59"/>
      <c r="AQ94" s="59"/>
      <c r="AR94" s="59"/>
      <c r="AS94" s="59"/>
      <c r="AT94" s="59"/>
      <c r="AU94" s="59"/>
      <c r="AV94" s="59"/>
      <c r="AW94" s="59"/>
      <c r="AX94" s="59"/>
      <c r="AY94" s="59"/>
      <c r="AZ94" s="59"/>
      <c r="BA94" s="59"/>
      <c r="BB94" s="59"/>
      <c r="BC94" s="59"/>
      <c r="BD94" s="59"/>
      <c r="BE94" s="59"/>
      <c r="BF94" s="59"/>
      <c r="BG94" s="59"/>
    </row>
    <row r="95" spans="1:59">
      <c r="A95" s="59"/>
      <c r="B95" s="4"/>
      <c r="C95" s="59"/>
      <c r="D95" s="59"/>
      <c r="E95" s="59"/>
      <c r="F95" s="59"/>
      <c r="G95" s="59"/>
      <c r="H95" s="59"/>
      <c r="I95" s="59"/>
      <c r="J95" s="59"/>
      <c r="K95" s="59"/>
      <c r="L95" s="59"/>
      <c r="M95" s="59"/>
      <c r="N95" s="59"/>
      <c r="O95" s="59"/>
      <c r="P95" s="59"/>
      <c r="Q95" s="59"/>
      <c r="R95" s="59"/>
      <c r="S95" s="59"/>
      <c r="T95" s="59"/>
      <c r="U95" s="59"/>
      <c r="V95" s="59"/>
      <c r="W95" s="59"/>
      <c r="X95" s="59"/>
      <c r="Y95" s="59"/>
      <c r="Z95" s="59"/>
      <c r="AA95" s="59"/>
      <c r="AB95" s="59"/>
      <c r="AC95" s="59"/>
      <c r="AD95" s="59"/>
      <c r="AE95" s="59"/>
      <c r="AF95" s="59"/>
      <c r="AG95" s="59"/>
      <c r="AH95" s="59"/>
      <c r="AI95" s="59"/>
      <c r="AJ95" s="59"/>
      <c r="AK95" s="59"/>
      <c r="AL95" s="59"/>
      <c r="AM95" s="59"/>
      <c r="AN95" s="59"/>
      <c r="AO95" s="59"/>
      <c r="AP95" s="59"/>
      <c r="AQ95" s="59"/>
      <c r="AR95" s="59"/>
      <c r="AS95" s="59"/>
      <c r="AT95" s="59"/>
      <c r="AU95" s="59"/>
      <c r="AV95" s="59"/>
      <c r="AW95" s="59"/>
      <c r="AX95" s="59"/>
      <c r="AY95" s="59"/>
      <c r="AZ95" s="59"/>
      <c r="BA95" s="59"/>
      <c r="BB95" s="59"/>
      <c r="BC95" s="59"/>
      <c r="BD95" s="59"/>
      <c r="BE95" s="59"/>
      <c r="BF95" s="59"/>
      <c r="BG95" s="59"/>
    </row>
    <row r="96" spans="1:59">
      <c r="A96" s="59"/>
      <c r="B96" s="59"/>
      <c r="C96" s="98"/>
      <c r="D96" s="98"/>
      <c r="E96" s="98"/>
      <c r="F96" s="98"/>
      <c r="G96" s="98"/>
      <c r="H96" s="98"/>
      <c r="I96" s="98"/>
      <c r="J96" s="98"/>
      <c r="K96" s="98"/>
      <c r="L96" s="59"/>
      <c r="M96" s="59"/>
      <c r="N96" s="59"/>
      <c r="O96" s="59"/>
      <c r="P96" s="59"/>
      <c r="Q96" s="59"/>
      <c r="R96" s="59"/>
      <c r="S96" s="59"/>
      <c r="T96" s="59"/>
      <c r="U96" s="59"/>
      <c r="V96" s="59"/>
      <c r="W96" s="59"/>
      <c r="X96" s="59"/>
      <c r="Y96" s="59"/>
      <c r="Z96" s="59"/>
      <c r="AA96" s="59"/>
      <c r="AB96" s="59"/>
      <c r="AC96" s="59"/>
      <c r="AD96" s="59"/>
      <c r="AE96" s="59"/>
      <c r="AF96" s="59"/>
      <c r="AG96" s="59"/>
      <c r="AH96" s="59"/>
      <c r="AI96" s="59"/>
      <c r="AJ96" s="59"/>
      <c r="AK96" s="59"/>
      <c r="AL96" s="59"/>
      <c r="AM96" s="59"/>
      <c r="AN96" s="59"/>
      <c r="AO96" s="59"/>
      <c r="AP96" s="59"/>
      <c r="AQ96" s="59"/>
      <c r="AR96" s="59"/>
      <c r="AS96" s="59"/>
      <c r="AT96" s="59"/>
      <c r="AU96" s="59"/>
      <c r="AV96" s="59"/>
      <c r="AW96" s="59"/>
      <c r="AX96" s="59"/>
      <c r="AY96" s="59"/>
      <c r="AZ96" s="59"/>
      <c r="BA96" s="59"/>
      <c r="BB96" s="59"/>
      <c r="BC96" s="59"/>
      <c r="BD96" s="59"/>
      <c r="BE96" s="59"/>
      <c r="BF96" s="59"/>
      <c r="BG96" s="59"/>
    </row>
    <row r="97" spans="1:59" ht="23.25">
      <c r="A97" s="59"/>
      <c r="B97" s="92"/>
      <c r="C97" s="92"/>
      <c r="D97" s="93"/>
      <c r="E97" s="93"/>
      <c r="F97" s="93"/>
      <c r="G97" s="93"/>
      <c r="H97" s="93"/>
      <c r="I97" s="93"/>
      <c r="J97" s="93"/>
      <c r="K97" s="93"/>
      <c r="L97" s="59"/>
      <c r="M97" s="59"/>
      <c r="N97" s="59"/>
      <c r="O97" s="59"/>
      <c r="P97" s="59"/>
      <c r="Q97" s="59"/>
      <c r="R97" s="59"/>
      <c r="S97" s="59"/>
      <c r="T97" s="59"/>
      <c r="U97" s="59"/>
      <c r="V97" s="59"/>
      <c r="W97" s="59"/>
      <c r="X97" s="59"/>
      <c r="Y97" s="59"/>
      <c r="Z97" s="59"/>
      <c r="AA97" s="59"/>
      <c r="AB97" s="59"/>
      <c r="AC97" s="59"/>
      <c r="AD97" s="59"/>
      <c r="AE97" s="59"/>
      <c r="AF97" s="59"/>
      <c r="AG97" s="59"/>
      <c r="AH97" s="59"/>
      <c r="AI97" s="59"/>
      <c r="AJ97" s="59"/>
      <c r="AK97" s="59"/>
      <c r="AL97" s="59"/>
      <c r="AM97" s="59"/>
      <c r="AN97" s="59"/>
      <c r="AO97" s="59"/>
      <c r="AP97" s="59"/>
      <c r="AQ97" s="59"/>
      <c r="AR97" s="59"/>
      <c r="AS97" s="59"/>
      <c r="AT97" s="59"/>
      <c r="AU97" s="59"/>
      <c r="AV97" s="59"/>
      <c r="AW97" s="59"/>
      <c r="AX97" s="59"/>
      <c r="AY97" s="59"/>
      <c r="AZ97" s="59"/>
      <c r="BA97" s="59"/>
      <c r="BB97" s="59"/>
      <c r="BC97" s="59"/>
      <c r="BD97" s="59"/>
      <c r="BE97" s="59"/>
      <c r="BF97" s="59"/>
      <c r="BG97" s="59"/>
    </row>
    <row r="98" spans="1:59">
      <c r="A98" s="59"/>
      <c r="B98" s="93"/>
      <c r="C98" s="94"/>
      <c r="D98" s="94"/>
      <c r="E98" s="94"/>
      <c r="F98" s="94"/>
      <c r="G98" s="94"/>
      <c r="H98" s="94"/>
      <c r="I98" s="94"/>
      <c r="J98" s="94"/>
      <c r="K98" s="94"/>
      <c r="L98" s="59"/>
      <c r="M98" s="59"/>
      <c r="N98" s="59"/>
      <c r="O98" s="59"/>
      <c r="P98" s="59"/>
      <c r="Q98" s="59"/>
      <c r="R98" s="59"/>
      <c r="S98" s="59"/>
      <c r="T98" s="59"/>
      <c r="U98" s="59"/>
      <c r="V98" s="59"/>
      <c r="W98" s="59"/>
      <c r="X98" s="59"/>
      <c r="Y98" s="59"/>
      <c r="Z98" s="59"/>
      <c r="AA98" s="59"/>
      <c r="AB98" s="59"/>
      <c r="AC98" s="59"/>
      <c r="AD98" s="59"/>
      <c r="AE98" s="59"/>
      <c r="AF98" s="59"/>
      <c r="AG98" s="59"/>
      <c r="AH98" s="59"/>
      <c r="AI98" s="59"/>
      <c r="AJ98" s="59"/>
      <c r="AK98" s="59"/>
      <c r="AL98" s="59"/>
      <c r="AM98" s="59"/>
      <c r="AN98" s="59"/>
      <c r="AO98" s="59"/>
      <c r="AP98" s="59"/>
      <c r="AQ98" s="59"/>
      <c r="AR98" s="59"/>
      <c r="AS98" s="59"/>
      <c r="AT98" s="59"/>
      <c r="AU98" s="59"/>
      <c r="AV98" s="59"/>
      <c r="AW98" s="59"/>
      <c r="AX98" s="59"/>
      <c r="AY98" s="59"/>
      <c r="AZ98" s="59"/>
      <c r="BA98" s="59"/>
      <c r="BB98" s="59"/>
      <c r="BC98" s="59"/>
      <c r="BD98" s="59"/>
      <c r="BE98" s="59"/>
      <c r="BF98" s="59"/>
      <c r="BG98" s="59"/>
    </row>
    <row r="99" spans="1:59">
      <c r="A99" s="59"/>
      <c r="B99" s="59"/>
      <c r="C99" s="59"/>
      <c r="D99" s="59"/>
      <c r="E99" s="59"/>
      <c r="F99" s="59"/>
      <c r="G99" s="59"/>
      <c r="H99" s="59"/>
      <c r="I99" s="59"/>
      <c r="J99" s="59"/>
      <c r="K99" s="59"/>
      <c r="L99" s="59"/>
      <c r="M99" s="59"/>
      <c r="N99" s="59"/>
      <c r="O99" s="59"/>
      <c r="P99" s="59"/>
      <c r="Q99" s="59"/>
      <c r="R99" s="59"/>
      <c r="S99" s="59"/>
      <c r="T99" s="59"/>
      <c r="U99" s="59"/>
      <c r="V99" s="59"/>
      <c r="W99" s="59"/>
      <c r="X99" s="59"/>
      <c r="Y99" s="59"/>
      <c r="Z99" s="59"/>
      <c r="AA99" s="59"/>
      <c r="AB99" s="59"/>
      <c r="AC99" s="59"/>
      <c r="AD99" s="59"/>
      <c r="AE99" s="59"/>
      <c r="AF99" s="59"/>
      <c r="AG99" s="59"/>
      <c r="AH99" s="59"/>
      <c r="AI99" s="59"/>
      <c r="AJ99" s="59"/>
      <c r="AK99" s="59"/>
      <c r="AL99" s="59"/>
      <c r="AM99" s="59"/>
      <c r="AN99" s="59"/>
      <c r="AO99" s="59"/>
      <c r="AP99" s="59"/>
      <c r="AQ99" s="59"/>
      <c r="AR99" s="59"/>
      <c r="AS99" s="59"/>
      <c r="AT99" s="59"/>
      <c r="AU99" s="59"/>
      <c r="AV99" s="59"/>
      <c r="AW99" s="59"/>
      <c r="AX99" s="59"/>
      <c r="AY99" s="59"/>
      <c r="AZ99" s="59"/>
      <c r="BA99" s="59"/>
      <c r="BB99" s="59"/>
      <c r="BC99" s="59"/>
      <c r="BD99" s="59"/>
      <c r="BE99" s="59"/>
      <c r="BF99" s="59"/>
      <c r="BG99" s="59"/>
    </row>
    <row r="100" spans="1:59">
      <c r="A100" s="59"/>
      <c r="B100" s="59"/>
      <c r="C100" s="59"/>
      <c r="D100" s="59"/>
      <c r="E100" s="59"/>
      <c r="F100" s="59"/>
      <c r="G100" s="59"/>
      <c r="H100" s="59"/>
      <c r="I100" s="59"/>
      <c r="J100" s="59"/>
      <c r="K100" s="59"/>
      <c r="L100" s="59"/>
      <c r="M100" s="59"/>
      <c r="N100" s="59"/>
      <c r="O100" s="59"/>
      <c r="P100" s="59"/>
      <c r="Q100" s="59"/>
      <c r="R100" s="59"/>
      <c r="S100" s="59"/>
      <c r="T100" s="59"/>
      <c r="U100" s="59"/>
      <c r="V100" s="59"/>
      <c r="W100" s="59"/>
      <c r="X100" s="59"/>
      <c r="Y100" s="59"/>
      <c r="Z100" s="59"/>
      <c r="AA100" s="59"/>
      <c r="AB100" s="59"/>
      <c r="AC100" s="59"/>
      <c r="AD100" s="59"/>
      <c r="AE100" s="59"/>
      <c r="AF100" s="59"/>
      <c r="AG100" s="59"/>
      <c r="AH100" s="59"/>
      <c r="AI100" s="59"/>
      <c r="AJ100" s="59"/>
      <c r="AK100" s="59"/>
      <c r="AL100" s="59"/>
      <c r="AM100" s="59"/>
      <c r="AN100" s="59"/>
      <c r="AO100" s="59"/>
      <c r="AP100" s="59"/>
      <c r="AQ100" s="59"/>
      <c r="AR100" s="59"/>
      <c r="AS100" s="59"/>
      <c r="AT100" s="59"/>
      <c r="AU100" s="59"/>
      <c r="AV100" s="59"/>
      <c r="AW100" s="59"/>
      <c r="AX100" s="59"/>
      <c r="AY100" s="59"/>
      <c r="AZ100" s="59"/>
      <c r="BA100" s="59"/>
      <c r="BB100" s="59"/>
      <c r="BC100" s="59"/>
      <c r="BD100" s="59"/>
      <c r="BE100" s="59"/>
      <c r="BF100" s="59"/>
      <c r="BG100" s="59"/>
    </row>
    <row r="101" spans="1:59">
      <c r="A101" s="59"/>
      <c r="B101" s="59"/>
      <c r="C101" s="59"/>
      <c r="D101" s="59"/>
      <c r="E101" s="59"/>
      <c r="F101" s="59"/>
      <c r="G101" s="59"/>
      <c r="H101" s="59"/>
      <c r="I101" s="59"/>
      <c r="J101" s="59"/>
      <c r="K101" s="59"/>
      <c r="L101" s="59"/>
      <c r="M101" s="59"/>
      <c r="N101" s="59"/>
      <c r="O101" s="59"/>
      <c r="P101" s="59"/>
      <c r="Q101" s="59"/>
      <c r="R101" s="59"/>
      <c r="S101" s="59"/>
      <c r="T101" s="59"/>
      <c r="U101" s="59"/>
      <c r="V101" s="59"/>
      <c r="W101" s="59"/>
      <c r="X101" s="59"/>
      <c r="Y101" s="59"/>
      <c r="Z101" s="59"/>
      <c r="AA101" s="59"/>
      <c r="AB101" s="59"/>
      <c r="AC101" s="59"/>
      <c r="AD101" s="59"/>
      <c r="AE101" s="59"/>
      <c r="AF101" s="59"/>
      <c r="AG101" s="59"/>
      <c r="AH101" s="59"/>
      <c r="AI101" s="59"/>
      <c r="AJ101" s="59"/>
      <c r="AK101" s="59"/>
      <c r="AL101" s="59"/>
      <c r="AM101" s="59"/>
      <c r="AN101" s="59"/>
      <c r="AO101" s="59"/>
      <c r="AP101" s="59"/>
      <c r="AQ101" s="59"/>
      <c r="AR101" s="59"/>
      <c r="AS101" s="59"/>
      <c r="AT101" s="59"/>
      <c r="AU101" s="59"/>
      <c r="AV101" s="59"/>
      <c r="AW101" s="59"/>
      <c r="AX101" s="59"/>
      <c r="AY101" s="59"/>
      <c r="AZ101" s="59"/>
      <c r="BA101" s="59"/>
      <c r="BB101" s="59"/>
      <c r="BC101" s="59"/>
      <c r="BD101" s="59"/>
      <c r="BE101" s="59"/>
      <c r="BF101" s="59"/>
      <c r="BG101" s="59"/>
    </row>
    <row r="102" spans="1:59">
      <c r="A102" s="59"/>
      <c r="B102" s="59"/>
      <c r="C102" s="59"/>
      <c r="D102" s="59"/>
      <c r="E102" s="59"/>
      <c r="F102" s="59"/>
      <c r="G102" s="59"/>
      <c r="H102" s="59"/>
      <c r="I102" s="59"/>
      <c r="J102" s="59"/>
      <c r="K102" s="59"/>
      <c r="L102" s="59"/>
      <c r="M102" s="59"/>
      <c r="N102" s="59"/>
      <c r="O102" s="59"/>
      <c r="P102" s="59"/>
      <c r="Q102" s="59"/>
      <c r="R102" s="59"/>
      <c r="S102" s="59"/>
      <c r="T102" s="59"/>
      <c r="U102" s="59"/>
      <c r="V102" s="59"/>
      <c r="W102" s="59"/>
      <c r="X102" s="59"/>
      <c r="Y102" s="59"/>
      <c r="Z102" s="59"/>
      <c r="AA102" s="59"/>
      <c r="AB102" s="59"/>
      <c r="AC102" s="59"/>
      <c r="AD102" s="59"/>
      <c r="AE102" s="59"/>
      <c r="AF102" s="59"/>
      <c r="AG102" s="59"/>
      <c r="AH102" s="59"/>
      <c r="AI102" s="59"/>
      <c r="AJ102" s="59"/>
      <c r="AK102" s="59"/>
      <c r="AL102" s="59"/>
      <c r="AM102" s="59"/>
      <c r="AN102" s="59"/>
      <c r="AO102" s="59"/>
      <c r="AP102" s="59"/>
      <c r="AQ102" s="59"/>
      <c r="AR102" s="59"/>
      <c r="AS102" s="59"/>
      <c r="AT102" s="59"/>
      <c r="AU102" s="59"/>
      <c r="AV102" s="59"/>
      <c r="AW102" s="59"/>
      <c r="AX102" s="59"/>
      <c r="AY102" s="59"/>
      <c r="AZ102" s="59"/>
      <c r="BA102" s="59"/>
      <c r="BB102" s="59"/>
      <c r="BC102" s="59"/>
      <c r="BD102" s="59"/>
      <c r="BE102" s="59"/>
      <c r="BF102" s="59"/>
      <c r="BG102" s="59"/>
    </row>
    <row r="103" spans="1:59">
      <c r="A103" s="59"/>
      <c r="B103" s="59"/>
      <c r="C103" s="59"/>
      <c r="D103" s="59"/>
      <c r="E103" s="59"/>
      <c r="F103" s="59"/>
      <c r="G103" s="59"/>
      <c r="H103" s="59"/>
      <c r="I103" s="59"/>
      <c r="J103" s="59"/>
      <c r="K103" s="59"/>
      <c r="L103" s="59"/>
      <c r="M103" s="59"/>
      <c r="N103" s="59"/>
      <c r="O103" s="59"/>
      <c r="P103" s="59"/>
      <c r="Q103" s="59"/>
      <c r="R103" s="59"/>
      <c r="S103" s="59"/>
      <c r="T103" s="59"/>
      <c r="U103" s="59"/>
      <c r="V103" s="59"/>
      <c r="W103" s="59"/>
      <c r="X103" s="59"/>
      <c r="Y103" s="59"/>
      <c r="Z103" s="59"/>
      <c r="AA103" s="59"/>
      <c r="AB103" s="59"/>
      <c r="AC103" s="59"/>
      <c r="AD103" s="59"/>
      <c r="AE103" s="59"/>
      <c r="AF103" s="59"/>
      <c r="AG103" s="59"/>
      <c r="AH103" s="59"/>
      <c r="AI103" s="59"/>
      <c r="AJ103" s="59"/>
      <c r="AK103" s="59"/>
      <c r="AL103" s="59"/>
      <c r="AM103" s="59"/>
      <c r="AN103" s="59"/>
      <c r="AO103" s="59"/>
      <c r="AP103" s="59"/>
      <c r="AQ103" s="59"/>
      <c r="AR103" s="59"/>
      <c r="AS103" s="59"/>
      <c r="AT103" s="59"/>
      <c r="AU103" s="59"/>
      <c r="AV103" s="59"/>
      <c r="AW103" s="59"/>
      <c r="AX103" s="59"/>
      <c r="AY103" s="59"/>
      <c r="AZ103" s="59"/>
      <c r="BA103" s="59"/>
      <c r="BB103" s="59"/>
      <c r="BC103" s="59"/>
      <c r="BD103" s="59"/>
      <c r="BE103" s="59"/>
      <c r="BF103" s="59"/>
      <c r="BG103" s="59"/>
    </row>
    <row r="104" spans="1:59">
      <c r="A104" s="59"/>
      <c r="B104" s="59"/>
      <c r="C104" s="59"/>
      <c r="D104" s="59"/>
      <c r="E104" s="59"/>
      <c r="F104" s="59"/>
      <c r="G104" s="59"/>
      <c r="H104" s="59"/>
      <c r="I104" s="59"/>
      <c r="J104" s="59"/>
      <c r="K104" s="59"/>
      <c r="L104" s="59"/>
      <c r="M104" s="59"/>
      <c r="N104" s="59"/>
      <c r="O104" s="59"/>
      <c r="P104" s="59"/>
      <c r="Q104" s="59"/>
      <c r="R104" s="59"/>
      <c r="S104" s="59"/>
      <c r="T104" s="59"/>
      <c r="U104" s="59"/>
      <c r="V104" s="59"/>
      <c r="W104" s="59"/>
      <c r="X104" s="59"/>
      <c r="Y104" s="59"/>
      <c r="Z104" s="59"/>
      <c r="AA104" s="59"/>
      <c r="AB104" s="59"/>
      <c r="AC104" s="59"/>
      <c r="AD104" s="59"/>
      <c r="AE104" s="59"/>
      <c r="AF104" s="59"/>
      <c r="AG104" s="59"/>
      <c r="AH104" s="59"/>
      <c r="AI104" s="59"/>
      <c r="AJ104" s="59"/>
      <c r="AK104" s="59"/>
      <c r="AL104" s="59"/>
      <c r="AM104" s="59"/>
      <c r="AN104" s="59"/>
      <c r="AO104" s="59"/>
      <c r="AP104" s="59"/>
      <c r="AQ104" s="59"/>
      <c r="AR104" s="59"/>
      <c r="AS104" s="59"/>
      <c r="AT104" s="59"/>
      <c r="AU104" s="59"/>
      <c r="AV104" s="59"/>
      <c r="AW104" s="59"/>
      <c r="AX104" s="59"/>
      <c r="AY104" s="59"/>
      <c r="AZ104" s="59"/>
      <c r="BA104" s="59"/>
      <c r="BB104" s="59"/>
      <c r="BC104" s="59"/>
      <c r="BD104" s="59"/>
      <c r="BE104" s="59"/>
      <c r="BF104" s="59"/>
      <c r="BG104" s="59"/>
    </row>
    <row r="105" spans="1:59">
      <c r="A105" s="59"/>
      <c r="B105" s="59"/>
      <c r="C105" s="59"/>
      <c r="D105" s="59"/>
      <c r="E105" s="59"/>
      <c r="F105" s="59"/>
      <c r="G105" s="59"/>
      <c r="H105" s="59"/>
      <c r="I105" s="59"/>
      <c r="J105" s="59"/>
      <c r="K105" s="59"/>
      <c r="L105" s="59"/>
      <c r="M105" s="59"/>
      <c r="N105" s="59"/>
      <c r="O105" s="59"/>
      <c r="P105" s="59"/>
      <c r="Q105" s="59"/>
      <c r="R105" s="59"/>
      <c r="S105" s="59"/>
      <c r="T105" s="59"/>
      <c r="U105" s="59"/>
      <c r="V105" s="59"/>
      <c r="W105" s="59"/>
      <c r="X105" s="59"/>
      <c r="Y105" s="59"/>
      <c r="Z105" s="59"/>
      <c r="AA105" s="59"/>
      <c r="AB105" s="59"/>
      <c r="AC105" s="59"/>
      <c r="AD105" s="59"/>
      <c r="AE105" s="59"/>
      <c r="AF105" s="59"/>
      <c r="AG105" s="59"/>
      <c r="AH105" s="59"/>
      <c r="AI105" s="59"/>
      <c r="AJ105" s="59"/>
      <c r="AK105" s="59"/>
      <c r="AL105" s="59"/>
      <c r="AM105" s="59"/>
      <c r="AN105" s="59"/>
      <c r="AO105" s="59"/>
      <c r="AP105" s="59"/>
      <c r="AQ105" s="59"/>
      <c r="AR105" s="59"/>
      <c r="AS105" s="59"/>
      <c r="AT105" s="59"/>
      <c r="AU105" s="59"/>
      <c r="AV105" s="59"/>
      <c r="AW105" s="59"/>
      <c r="AX105" s="59"/>
      <c r="AY105" s="59"/>
      <c r="AZ105" s="59"/>
      <c r="BA105" s="59"/>
      <c r="BB105" s="59"/>
      <c r="BC105" s="59"/>
      <c r="BD105" s="59"/>
      <c r="BE105" s="59"/>
      <c r="BF105" s="59"/>
      <c r="BG105" s="59"/>
    </row>
    <row r="106" spans="1:59">
      <c r="A106" s="59"/>
      <c r="B106" s="59"/>
      <c r="C106" s="59"/>
      <c r="D106" s="59"/>
      <c r="E106" s="59"/>
      <c r="F106" s="59"/>
      <c r="G106" s="59"/>
      <c r="H106" s="59"/>
      <c r="I106" s="59"/>
      <c r="J106" s="59"/>
      <c r="K106" s="59"/>
      <c r="L106" s="59"/>
      <c r="M106" s="59"/>
      <c r="N106" s="59"/>
      <c r="O106" s="59"/>
      <c r="P106" s="59"/>
      <c r="Q106" s="59"/>
      <c r="R106" s="59"/>
      <c r="S106" s="59"/>
      <c r="T106" s="59"/>
      <c r="U106" s="59"/>
      <c r="V106" s="59"/>
      <c r="W106" s="59"/>
      <c r="X106" s="59"/>
      <c r="Y106" s="59"/>
      <c r="Z106" s="59"/>
      <c r="AA106" s="59"/>
      <c r="AB106" s="59"/>
      <c r="AC106" s="59"/>
      <c r="AD106" s="59"/>
      <c r="AE106" s="59"/>
      <c r="AF106" s="59"/>
      <c r="AG106" s="59"/>
      <c r="AH106" s="59"/>
      <c r="AI106" s="59"/>
      <c r="AJ106" s="59"/>
      <c r="AK106" s="59"/>
      <c r="AL106" s="59"/>
      <c r="AM106" s="59"/>
      <c r="AN106" s="59"/>
      <c r="AO106" s="59"/>
      <c r="AP106" s="59"/>
      <c r="AQ106" s="59"/>
      <c r="AR106" s="59"/>
      <c r="AS106" s="59"/>
      <c r="AT106" s="59"/>
      <c r="AU106" s="59"/>
      <c r="AV106" s="59"/>
      <c r="AW106" s="59"/>
      <c r="AX106" s="59"/>
      <c r="AY106" s="59"/>
      <c r="AZ106" s="59"/>
      <c r="BA106" s="59"/>
      <c r="BB106" s="59"/>
      <c r="BC106" s="59"/>
      <c r="BD106" s="59"/>
      <c r="BE106" s="59"/>
      <c r="BF106" s="59"/>
      <c r="BG106" s="59"/>
    </row>
    <row r="107" spans="1:59">
      <c r="A107" s="59"/>
      <c r="B107" s="59"/>
      <c r="C107" s="59"/>
      <c r="D107" s="59"/>
      <c r="E107" s="59"/>
      <c r="F107" s="59"/>
      <c r="G107" s="59"/>
      <c r="H107" s="59"/>
      <c r="I107" s="59"/>
      <c r="J107" s="59"/>
      <c r="K107" s="59"/>
      <c r="L107" s="59"/>
      <c r="M107" s="59"/>
      <c r="N107" s="59"/>
      <c r="O107" s="59"/>
      <c r="P107" s="59"/>
      <c r="Q107" s="59"/>
      <c r="R107" s="59"/>
      <c r="S107" s="59"/>
      <c r="T107" s="59"/>
      <c r="U107" s="59"/>
      <c r="V107" s="59"/>
      <c r="W107" s="59"/>
      <c r="X107" s="59"/>
      <c r="Y107" s="59"/>
      <c r="Z107" s="59"/>
      <c r="AA107" s="59"/>
      <c r="AB107" s="59"/>
      <c r="AC107" s="59"/>
      <c r="AD107" s="59"/>
      <c r="AE107" s="59"/>
      <c r="AF107" s="59"/>
      <c r="AG107" s="59"/>
      <c r="AH107" s="59"/>
      <c r="AI107" s="59"/>
      <c r="AJ107" s="59"/>
      <c r="AK107" s="59"/>
      <c r="AL107" s="59"/>
      <c r="AM107" s="59"/>
      <c r="AN107" s="59"/>
      <c r="AO107" s="59"/>
      <c r="AP107" s="59"/>
      <c r="AQ107" s="59"/>
      <c r="AR107" s="59"/>
      <c r="AS107" s="59"/>
      <c r="AT107" s="59"/>
      <c r="AU107" s="59"/>
      <c r="AV107" s="59"/>
      <c r="AW107" s="59"/>
      <c r="AX107" s="59"/>
      <c r="AY107" s="59"/>
      <c r="AZ107" s="59"/>
      <c r="BA107" s="59"/>
      <c r="BB107" s="59"/>
      <c r="BC107" s="59"/>
      <c r="BD107" s="59"/>
      <c r="BE107" s="59"/>
      <c r="BF107" s="59"/>
      <c r="BG107" s="59"/>
    </row>
    <row r="108" spans="1:59">
      <c r="A108" s="59"/>
      <c r="B108" s="59"/>
      <c r="C108" s="59"/>
      <c r="D108" s="59"/>
      <c r="E108" s="59"/>
      <c r="F108" s="59"/>
      <c r="G108" s="59"/>
      <c r="H108" s="59"/>
      <c r="I108" s="59"/>
      <c r="J108" s="59"/>
      <c r="K108" s="59"/>
      <c r="L108" s="59"/>
      <c r="M108" s="59"/>
      <c r="N108" s="59"/>
      <c r="O108" s="59"/>
      <c r="P108" s="59"/>
      <c r="Q108" s="59"/>
      <c r="R108" s="59"/>
      <c r="S108" s="59"/>
      <c r="T108" s="59"/>
      <c r="U108" s="59"/>
      <c r="V108" s="59"/>
      <c r="W108" s="59"/>
      <c r="X108" s="59"/>
      <c r="Y108" s="59"/>
      <c r="Z108" s="59"/>
      <c r="AA108" s="59"/>
      <c r="AB108" s="59"/>
      <c r="AC108" s="59"/>
      <c r="AD108" s="59"/>
      <c r="AE108" s="59"/>
      <c r="AF108" s="59"/>
      <c r="AG108" s="59"/>
      <c r="AH108" s="59"/>
      <c r="AI108" s="59"/>
      <c r="AJ108" s="59"/>
      <c r="AK108" s="59"/>
      <c r="AL108" s="59"/>
      <c r="AM108" s="59"/>
      <c r="AN108" s="59"/>
      <c r="AO108" s="59"/>
      <c r="AP108" s="59"/>
      <c r="AQ108" s="59"/>
      <c r="AR108" s="59"/>
      <c r="AS108" s="59"/>
      <c r="AT108" s="59"/>
      <c r="AU108" s="59"/>
      <c r="AV108" s="59"/>
      <c r="AW108" s="59"/>
      <c r="AX108" s="59"/>
      <c r="AY108" s="59"/>
      <c r="AZ108" s="59"/>
      <c r="BA108" s="59"/>
      <c r="BB108" s="59"/>
      <c r="BC108" s="59"/>
      <c r="BD108" s="59"/>
      <c r="BE108" s="59"/>
      <c r="BF108" s="59"/>
      <c r="BG108" s="59"/>
    </row>
    <row r="109" spans="1:59">
      <c r="A109" s="59"/>
      <c r="B109" s="59"/>
      <c r="C109" s="59"/>
      <c r="D109" s="59"/>
      <c r="E109" s="59"/>
      <c r="F109" s="59"/>
      <c r="G109" s="59"/>
      <c r="H109" s="59"/>
      <c r="I109" s="59"/>
      <c r="J109" s="59"/>
      <c r="K109" s="59"/>
      <c r="L109" s="59"/>
      <c r="M109" s="59"/>
      <c r="N109" s="59"/>
      <c r="O109" s="59"/>
      <c r="P109" s="59"/>
      <c r="Q109" s="59"/>
      <c r="R109" s="59"/>
      <c r="S109" s="59"/>
      <c r="T109" s="59"/>
      <c r="U109" s="59"/>
      <c r="V109" s="59"/>
      <c r="W109" s="59"/>
      <c r="X109" s="59"/>
      <c r="Y109" s="59"/>
      <c r="Z109" s="59"/>
      <c r="AA109" s="59"/>
      <c r="AB109" s="59"/>
      <c r="AC109" s="59"/>
      <c r="AD109" s="59"/>
      <c r="AE109" s="59"/>
      <c r="AF109" s="59"/>
      <c r="AG109" s="59"/>
      <c r="AH109" s="59"/>
      <c r="AI109" s="59"/>
      <c r="AJ109" s="59"/>
      <c r="AK109" s="59"/>
      <c r="AL109" s="59"/>
      <c r="AM109" s="59"/>
      <c r="AN109" s="59"/>
      <c r="AO109" s="59"/>
      <c r="AP109" s="59"/>
      <c r="AQ109" s="59"/>
      <c r="AR109" s="59"/>
      <c r="AS109" s="59"/>
      <c r="AT109" s="59"/>
      <c r="AU109" s="59"/>
      <c r="AV109" s="59"/>
      <c r="AW109" s="59"/>
      <c r="AX109" s="59"/>
      <c r="AY109" s="59"/>
      <c r="AZ109" s="59"/>
      <c r="BA109" s="59"/>
      <c r="BB109" s="59"/>
      <c r="BC109" s="59"/>
      <c r="BD109" s="59"/>
      <c r="BE109" s="59"/>
      <c r="BF109" s="59"/>
      <c r="BG109" s="59"/>
    </row>
    <row r="110" spans="1:59">
      <c r="A110" s="59"/>
      <c r="B110" s="59"/>
      <c r="C110" s="59"/>
      <c r="D110" s="59"/>
      <c r="E110" s="59"/>
      <c r="F110" s="59"/>
      <c r="G110" s="59"/>
      <c r="H110" s="59"/>
      <c r="I110" s="59"/>
      <c r="J110" s="59"/>
      <c r="K110" s="59"/>
      <c r="L110" s="59"/>
      <c r="M110" s="59"/>
      <c r="N110" s="59"/>
      <c r="O110" s="59"/>
      <c r="P110" s="59"/>
      <c r="Q110" s="59"/>
      <c r="R110" s="59"/>
      <c r="S110" s="59"/>
      <c r="T110" s="59"/>
      <c r="U110" s="59"/>
      <c r="V110" s="59"/>
      <c r="W110" s="59"/>
      <c r="X110" s="59"/>
      <c r="Y110" s="59"/>
      <c r="Z110" s="59"/>
      <c r="AA110" s="59"/>
      <c r="AB110" s="59"/>
      <c r="AC110" s="59"/>
      <c r="AD110" s="59"/>
      <c r="AE110" s="59"/>
      <c r="AF110" s="59"/>
      <c r="AG110" s="59"/>
      <c r="AH110" s="59"/>
      <c r="AI110" s="59"/>
      <c r="AJ110" s="59"/>
      <c r="AK110" s="59"/>
      <c r="AL110" s="59"/>
      <c r="AM110" s="59"/>
      <c r="AN110" s="59"/>
      <c r="AO110" s="59"/>
      <c r="AP110" s="59"/>
      <c r="AQ110" s="59"/>
      <c r="AR110" s="59"/>
      <c r="AS110" s="59"/>
      <c r="AT110" s="59"/>
      <c r="AU110" s="59"/>
      <c r="AV110" s="59"/>
      <c r="AW110" s="59"/>
      <c r="AX110" s="59"/>
      <c r="AY110" s="59"/>
      <c r="AZ110" s="59"/>
      <c r="BA110" s="59"/>
      <c r="BB110" s="59"/>
      <c r="BC110" s="59"/>
      <c r="BD110" s="59"/>
      <c r="BE110" s="59"/>
      <c r="BF110" s="59"/>
      <c r="BG110" s="59"/>
    </row>
    <row r="111" spans="1:59">
      <c r="A111" s="59"/>
      <c r="B111" s="59"/>
      <c r="C111" s="59"/>
      <c r="D111" s="59"/>
      <c r="E111" s="59"/>
      <c r="F111" s="59"/>
      <c r="G111" s="59"/>
      <c r="H111" s="59"/>
      <c r="I111" s="59"/>
      <c r="J111" s="59"/>
      <c r="K111" s="59"/>
      <c r="L111" s="59"/>
      <c r="M111" s="59"/>
      <c r="N111" s="59"/>
      <c r="O111" s="59"/>
      <c r="P111" s="59"/>
      <c r="Q111" s="59"/>
      <c r="R111" s="59"/>
      <c r="S111" s="59"/>
      <c r="T111" s="59"/>
      <c r="U111" s="59"/>
      <c r="V111" s="59"/>
      <c r="W111" s="59"/>
      <c r="X111" s="59"/>
      <c r="Y111" s="59"/>
      <c r="Z111" s="59"/>
      <c r="AA111" s="59"/>
      <c r="AB111" s="59"/>
      <c r="AC111" s="59"/>
      <c r="AD111" s="59"/>
      <c r="AE111" s="59"/>
      <c r="AF111" s="59"/>
      <c r="AG111" s="59"/>
      <c r="AH111" s="59"/>
      <c r="AI111" s="59"/>
      <c r="AJ111" s="59"/>
      <c r="AK111" s="59"/>
      <c r="AL111" s="59"/>
      <c r="AM111" s="59"/>
      <c r="AN111" s="59"/>
      <c r="AO111" s="59"/>
      <c r="AP111" s="59"/>
      <c r="AQ111" s="59"/>
      <c r="AR111" s="59"/>
      <c r="AS111" s="59"/>
      <c r="AT111" s="59"/>
      <c r="AU111" s="59"/>
      <c r="AV111" s="59"/>
      <c r="AW111" s="59"/>
      <c r="AX111" s="59"/>
      <c r="AY111" s="59"/>
      <c r="AZ111" s="59"/>
      <c r="BA111" s="59"/>
      <c r="BB111" s="59"/>
      <c r="BC111" s="59"/>
      <c r="BD111" s="59"/>
      <c r="BE111" s="59"/>
      <c r="BF111" s="59"/>
      <c r="BG111" s="59"/>
    </row>
    <row r="112" spans="1:59">
      <c r="A112" s="59"/>
      <c r="B112" s="59"/>
      <c r="C112" s="59"/>
      <c r="D112" s="59"/>
      <c r="E112" s="59"/>
      <c r="F112" s="59"/>
      <c r="G112" s="59"/>
      <c r="H112" s="59"/>
      <c r="I112" s="59"/>
      <c r="J112" s="59"/>
      <c r="K112" s="59"/>
      <c r="L112" s="59"/>
      <c r="M112" s="59"/>
      <c r="N112" s="59"/>
      <c r="O112" s="59"/>
      <c r="P112" s="59"/>
      <c r="Q112" s="59"/>
      <c r="R112" s="59"/>
      <c r="S112" s="59"/>
      <c r="T112" s="59"/>
      <c r="U112" s="59"/>
      <c r="V112" s="59"/>
      <c r="W112" s="59"/>
      <c r="X112" s="59"/>
      <c r="Y112" s="59"/>
      <c r="Z112" s="59"/>
      <c r="AA112" s="59"/>
      <c r="AB112" s="59"/>
      <c r="AC112" s="59"/>
      <c r="AD112" s="59"/>
      <c r="AE112" s="59"/>
      <c r="AF112" s="59"/>
      <c r="AG112" s="59"/>
      <c r="AH112" s="59"/>
      <c r="AI112" s="59"/>
      <c r="AJ112" s="59"/>
      <c r="AK112" s="59"/>
      <c r="AL112" s="59"/>
      <c r="AM112" s="59"/>
      <c r="AN112" s="59"/>
      <c r="AO112" s="59"/>
      <c r="AP112" s="59"/>
      <c r="AQ112" s="59"/>
      <c r="AR112" s="59"/>
      <c r="AS112" s="59"/>
      <c r="AT112" s="59"/>
      <c r="AU112" s="59"/>
      <c r="AV112" s="59"/>
      <c r="AW112" s="59"/>
      <c r="AX112" s="59"/>
      <c r="AY112" s="59"/>
      <c r="AZ112" s="59"/>
      <c r="BA112" s="59"/>
      <c r="BB112" s="59"/>
      <c r="BC112" s="59"/>
      <c r="BD112" s="59"/>
      <c r="BE112" s="59"/>
      <c r="BF112" s="59"/>
      <c r="BG112" s="59"/>
    </row>
    <row r="113" spans="1:59">
      <c r="A113" s="59"/>
      <c r="B113" s="59"/>
      <c r="C113" s="59"/>
      <c r="D113" s="59"/>
      <c r="E113" s="59"/>
      <c r="F113" s="59"/>
      <c r="G113" s="59"/>
      <c r="H113" s="59"/>
      <c r="I113" s="59"/>
      <c r="J113" s="59"/>
      <c r="K113" s="59"/>
      <c r="L113" s="59"/>
      <c r="M113" s="59"/>
      <c r="N113" s="59"/>
      <c r="O113" s="59"/>
      <c r="P113" s="59"/>
      <c r="Q113" s="59"/>
      <c r="R113" s="59"/>
      <c r="S113" s="59"/>
      <c r="T113" s="59"/>
      <c r="U113" s="59"/>
      <c r="V113" s="59"/>
      <c r="W113" s="59"/>
      <c r="X113" s="59"/>
      <c r="Y113" s="59"/>
      <c r="Z113" s="59"/>
      <c r="AA113" s="59"/>
      <c r="AB113" s="59"/>
      <c r="AC113" s="59"/>
      <c r="AD113" s="59"/>
      <c r="AE113" s="59"/>
      <c r="AF113" s="59"/>
      <c r="AG113" s="59"/>
      <c r="AH113" s="59"/>
      <c r="AI113" s="59"/>
      <c r="AJ113" s="59"/>
      <c r="AK113" s="59"/>
      <c r="AL113" s="59"/>
      <c r="AM113" s="59"/>
      <c r="AN113" s="59"/>
      <c r="AO113" s="59"/>
      <c r="AP113" s="59"/>
      <c r="AQ113" s="59"/>
      <c r="AR113" s="59"/>
      <c r="AS113" s="59"/>
      <c r="AT113" s="59"/>
      <c r="AU113" s="59"/>
      <c r="AV113" s="59"/>
      <c r="AW113" s="59"/>
      <c r="AX113" s="59"/>
      <c r="AY113" s="59"/>
      <c r="AZ113" s="59"/>
      <c r="BA113" s="59"/>
      <c r="BB113" s="59"/>
      <c r="BC113" s="59"/>
      <c r="BD113" s="59"/>
      <c r="BE113" s="59"/>
      <c r="BF113" s="59"/>
      <c r="BG113" s="59"/>
    </row>
    <row r="114" spans="1:59">
      <c r="A114" s="59"/>
      <c r="B114" s="59"/>
      <c r="C114" s="59"/>
      <c r="D114" s="59"/>
      <c r="E114" s="59"/>
      <c r="F114" s="59"/>
      <c r="G114" s="59"/>
      <c r="H114" s="59"/>
      <c r="I114" s="59"/>
      <c r="J114" s="59"/>
      <c r="K114" s="59"/>
      <c r="L114" s="59"/>
      <c r="M114" s="59"/>
      <c r="N114" s="59"/>
      <c r="O114" s="59"/>
      <c r="P114" s="59"/>
      <c r="Q114" s="59"/>
      <c r="R114" s="59"/>
      <c r="S114" s="59"/>
      <c r="T114" s="59"/>
      <c r="U114" s="59"/>
      <c r="V114" s="59"/>
      <c r="W114" s="59"/>
      <c r="X114" s="59"/>
      <c r="Y114" s="59"/>
      <c r="Z114" s="59"/>
      <c r="AA114" s="59"/>
      <c r="AB114" s="59"/>
      <c r="AC114" s="59"/>
      <c r="AD114" s="59"/>
      <c r="AE114" s="59"/>
      <c r="AF114" s="59"/>
      <c r="AG114" s="59"/>
      <c r="AH114" s="59"/>
      <c r="AI114" s="59"/>
      <c r="AJ114" s="59"/>
      <c r="AK114" s="59"/>
      <c r="AL114" s="59"/>
      <c r="AM114" s="59"/>
      <c r="AN114" s="59"/>
      <c r="AO114" s="59"/>
      <c r="AP114" s="59"/>
      <c r="AQ114" s="59"/>
      <c r="AR114" s="59"/>
      <c r="AS114" s="59"/>
      <c r="AT114" s="59"/>
      <c r="AU114" s="59"/>
      <c r="AV114" s="59"/>
      <c r="AW114" s="59"/>
      <c r="AX114" s="59"/>
      <c r="AY114" s="59"/>
      <c r="AZ114" s="59"/>
      <c r="BA114" s="59"/>
      <c r="BB114" s="59"/>
      <c r="BC114" s="59"/>
      <c r="BD114" s="59"/>
      <c r="BE114" s="59"/>
      <c r="BF114" s="59"/>
      <c r="BG114" s="59"/>
    </row>
    <row r="115" spans="1:59">
      <c r="A115" s="59"/>
      <c r="B115" s="59"/>
      <c r="C115" s="59"/>
      <c r="D115" s="59"/>
      <c r="E115" s="59"/>
      <c r="F115" s="59"/>
      <c r="G115" s="59"/>
      <c r="H115" s="59"/>
      <c r="I115" s="59"/>
      <c r="J115" s="59"/>
      <c r="K115" s="59"/>
      <c r="L115" s="59"/>
      <c r="M115" s="59"/>
      <c r="N115" s="59"/>
      <c r="O115" s="59"/>
      <c r="P115" s="59"/>
      <c r="Q115" s="59"/>
      <c r="R115" s="59"/>
      <c r="S115" s="59"/>
      <c r="T115" s="59"/>
      <c r="U115" s="59"/>
      <c r="V115" s="59"/>
      <c r="W115" s="59"/>
      <c r="X115" s="59"/>
      <c r="Y115" s="59"/>
      <c r="Z115" s="59"/>
      <c r="AA115" s="59"/>
      <c r="AB115" s="59"/>
      <c r="AC115" s="59"/>
      <c r="AD115" s="59"/>
      <c r="AE115" s="59"/>
      <c r="AF115" s="59"/>
      <c r="AG115" s="59"/>
      <c r="AH115" s="59"/>
      <c r="AI115" s="59"/>
      <c r="AJ115" s="59"/>
      <c r="AK115" s="59"/>
      <c r="AL115" s="59"/>
      <c r="AM115" s="59"/>
      <c r="AN115" s="59"/>
      <c r="AO115" s="59"/>
      <c r="AP115" s="59"/>
      <c r="AQ115" s="59"/>
      <c r="AR115" s="59"/>
      <c r="AS115" s="59"/>
      <c r="AT115" s="59"/>
      <c r="AU115" s="59"/>
      <c r="AV115" s="59"/>
      <c r="AW115" s="59"/>
      <c r="AX115" s="59"/>
      <c r="AY115" s="59"/>
      <c r="AZ115" s="59"/>
      <c r="BA115" s="59"/>
      <c r="BB115" s="59"/>
      <c r="BC115" s="59"/>
      <c r="BD115" s="59"/>
      <c r="BE115" s="59"/>
      <c r="BF115" s="59"/>
      <c r="BG115" s="59"/>
    </row>
    <row r="116" spans="1:59">
      <c r="A116" s="59"/>
      <c r="B116" s="59"/>
      <c r="C116" s="59"/>
      <c r="D116" s="59"/>
      <c r="E116" s="59"/>
      <c r="F116" s="59"/>
      <c r="G116" s="59"/>
      <c r="H116" s="59"/>
      <c r="I116" s="59"/>
      <c r="J116" s="59"/>
      <c r="K116" s="59"/>
      <c r="L116" s="59"/>
      <c r="M116" s="59"/>
      <c r="N116" s="59"/>
      <c r="O116" s="59"/>
      <c r="P116" s="59"/>
      <c r="Q116" s="59"/>
      <c r="R116" s="59"/>
      <c r="S116" s="59"/>
      <c r="T116" s="59"/>
      <c r="U116" s="59"/>
      <c r="V116" s="59"/>
      <c r="W116" s="59"/>
      <c r="X116" s="59"/>
      <c r="Y116" s="59"/>
      <c r="Z116" s="59"/>
      <c r="AA116" s="59"/>
      <c r="AB116" s="59"/>
      <c r="AC116" s="59"/>
      <c r="AD116" s="59"/>
      <c r="AE116" s="59"/>
      <c r="AF116" s="59"/>
      <c r="AG116" s="59"/>
      <c r="AH116" s="59"/>
      <c r="AI116" s="59"/>
      <c r="AJ116" s="59"/>
      <c r="AK116" s="59"/>
      <c r="AL116" s="59"/>
      <c r="AM116" s="59"/>
      <c r="AN116" s="59"/>
      <c r="AO116" s="59"/>
      <c r="AP116" s="59"/>
      <c r="AQ116" s="59"/>
      <c r="AR116" s="59"/>
      <c r="AS116" s="59"/>
      <c r="AT116" s="59"/>
      <c r="AU116" s="59"/>
      <c r="AV116" s="59"/>
      <c r="AW116" s="59"/>
      <c r="AX116" s="59"/>
      <c r="AY116" s="59"/>
      <c r="AZ116" s="59"/>
      <c r="BA116" s="59"/>
      <c r="BB116" s="59"/>
      <c r="BC116" s="59"/>
      <c r="BD116" s="59"/>
      <c r="BE116" s="59"/>
      <c r="BF116" s="59"/>
      <c r="BG116" s="59"/>
    </row>
    <row r="117" spans="1:59">
      <c r="A117" s="59"/>
      <c r="B117" s="59"/>
      <c r="C117" s="59"/>
      <c r="D117" s="59"/>
      <c r="E117" s="59"/>
      <c r="F117" s="59"/>
      <c r="G117" s="59"/>
      <c r="H117" s="59"/>
      <c r="I117" s="59"/>
      <c r="J117" s="59"/>
      <c r="K117" s="59"/>
      <c r="L117" s="59"/>
      <c r="M117" s="59"/>
      <c r="N117" s="59"/>
      <c r="O117" s="59"/>
      <c r="P117" s="59"/>
      <c r="Q117" s="59"/>
      <c r="R117" s="59"/>
      <c r="S117" s="59"/>
      <c r="T117" s="59"/>
      <c r="U117" s="59"/>
      <c r="V117" s="59"/>
      <c r="W117" s="59"/>
      <c r="X117" s="59"/>
      <c r="Y117" s="59"/>
      <c r="Z117" s="59"/>
      <c r="AA117" s="59"/>
      <c r="AB117" s="59"/>
      <c r="AC117" s="59"/>
      <c r="AD117" s="59"/>
      <c r="AE117" s="59"/>
      <c r="AF117" s="59"/>
      <c r="AG117" s="59"/>
      <c r="AH117" s="59"/>
      <c r="AI117" s="59"/>
      <c r="AJ117" s="59"/>
      <c r="AK117" s="59"/>
      <c r="AL117" s="59"/>
      <c r="AM117" s="59"/>
      <c r="AN117" s="59"/>
      <c r="AO117" s="59"/>
      <c r="AP117" s="59"/>
      <c r="AQ117" s="59"/>
      <c r="AR117" s="59"/>
      <c r="AS117" s="59"/>
      <c r="AT117" s="59"/>
      <c r="AU117" s="59"/>
      <c r="AV117" s="59"/>
      <c r="AW117" s="59"/>
      <c r="AX117" s="59"/>
      <c r="AY117" s="59"/>
      <c r="AZ117" s="59"/>
      <c r="BA117" s="59"/>
      <c r="BB117" s="59"/>
      <c r="BC117" s="59"/>
      <c r="BD117" s="59"/>
      <c r="BE117" s="59"/>
      <c r="BF117" s="59"/>
      <c r="BG117" s="59"/>
    </row>
    <row r="118" spans="1:59">
      <c r="A118" s="59"/>
      <c r="B118" s="59"/>
      <c r="C118" s="59"/>
      <c r="D118" s="59"/>
      <c r="E118" s="59"/>
      <c r="F118" s="59"/>
      <c r="G118" s="59"/>
      <c r="H118" s="59"/>
      <c r="I118" s="59"/>
      <c r="J118" s="59"/>
      <c r="K118" s="59"/>
      <c r="L118" s="59"/>
      <c r="M118" s="59"/>
      <c r="N118" s="59"/>
      <c r="O118" s="59"/>
      <c r="P118" s="59"/>
      <c r="Q118" s="59"/>
      <c r="R118" s="59"/>
      <c r="S118" s="59"/>
      <c r="T118" s="59"/>
      <c r="U118" s="59"/>
      <c r="V118" s="59"/>
      <c r="W118" s="59"/>
      <c r="X118" s="59"/>
      <c r="Y118" s="59"/>
      <c r="Z118" s="59"/>
      <c r="AA118" s="59"/>
      <c r="AB118" s="59"/>
      <c r="AC118" s="59"/>
      <c r="AD118" s="59"/>
      <c r="AE118" s="59"/>
      <c r="AF118" s="59"/>
      <c r="AG118" s="59"/>
      <c r="AH118" s="59"/>
      <c r="AI118" s="59"/>
      <c r="AJ118" s="59"/>
      <c r="AK118" s="59"/>
      <c r="AL118" s="59"/>
      <c r="AM118" s="59"/>
      <c r="AN118" s="59"/>
      <c r="AO118" s="59"/>
      <c r="AP118" s="59"/>
      <c r="AQ118" s="59"/>
      <c r="AR118" s="59"/>
      <c r="AS118" s="59"/>
      <c r="AT118" s="59"/>
      <c r="AU118" s="59"/>
      <c r="AV118" s="59"/>
      <c r="AW118" s="59"/>
      <c r="AX118" s="59"/>
      <c r="AY118" s="59"/>
      <c r="AZ118" s="59"/>
      <c r="BA118" s="59"/>
      <c r="BB118" s="59"/>
      <c r="BC118" s="59"/>
      <c r="BD118" s="59"/>
      <c r="BE118" s="59"/>
      <c r="BF118" s="59"/>
      <c r="BG118" s="59"/>
    </row>
    <row r="119" spans="1:59">
      <c r="A119" s="59"/>
      <c r="B119" s="59"/>
      <c r="C119" s="59"/>
      <c r="D119" s="59"/>
      <c r="E119" s="59"/>
      <c r="F119" s="59"/>
      <c r="G119" s="59"/>
      <c r="H119" s="59"/>
      <c r="I119" s="59"/>
      <c r="J119" s="59"/>
      <c r="K119" s="59"/>
      <c r="L119" s="59"/>
      <c r="M119" s="59"/>
      <c r="N119" s="59"/>
      <c r="O119" s="59"/>
      <c r="P119" s="59"/>
      <c r="Q119" s="59"/>
      <c r="R119" s="59"/>
      <c r="S119" s="59"/>
      <c r="T119" s="59"/>
      <c r="U119" s="59"/>
      <c r="V119" s="59"/>
      <c r="W119" s="59"/>
      <c r="X119" s="59"/>
      <c r="Y119" s="59"/>
      <c r="Z119" s="59"/>
      <c r="AA119" s="59"/>
      <c r="AB119" s="59"/>
      <c r="AC119" s="59"/>
      <c r="AD119" s="59"/>
      <c r="AE119" s="59"/>
      <c r="AF119" s="59"/>
      <c r="AG119" s="59"/>
      <c r="AH119" s="59"/>
      <c r="AI119" s="59"/>
      <c r="AJ119" s="59"/>
      <c r="AK119" s="59"/>
      <c r="AL119" s="59"/>
      <c r="AM119" s="59"/>
      <c r="AN119" s="59"/>
      <c r="AO119" s="59"/>
      <c r="AP119" s="59"/>
      <c r="AQ119" s="59"/>
      <c r="AR119" s="59"/>
      <c r="AS119" s="59"/>
      <c r="AT119" s="59"/>
      <c r="AU119" s="59"/>
      <c r="AV119" s="59"/>
      <c r="AW119" s="59"/>
      <c r="AX119" s="59"/>
      <c r="AY119" s="59"/>
      <c r="AZ119" s="59"/>
      <c r="BA119" s="59"/>
      <c r="BB119" s="59"/>
      <c r="BC119" s="59"/>
      <c r="BD119" s="59"/>
      <c r="BE119" s="59"/>
      <c r="BF119" s="59"/>
      <c r="BG119" s="59"/>
    </row>
    <row r="120" spans="1:59">
      <c r="A120" s="59"/>
      <c r="B120" s="59"/>
      <c r="C120" s="59"/>
      <c r="D120" s="59"/>
      <c r="E120" s="59"/>
      <c r="F120" s="59"/>
      <c r="G120" s="59"/>
      <c r="H120" s="59"/>
      <c r="I120" s="59"/>
      <c r="J120" s="59"/>
      <c r="K120" s="59"/>
      <c r="L120" s="59"/>
      <c r="M120" s="59"/>
      <c r="N120" s="59"/>
      <c r="O120" s="59"/>
      <c r="P120" s="59"/>
      <c r="Q120" s="59"/>
      <c r="R120" s="59"/>
      <c r="S120" s="59"/>
      <c r="T120" s="59"/>
      <c r="U120" s="59"/>
      <c r="V120" s="59"/>
      <c r="W120" s="59"/>
      <c r="X120" s="59"/>
      <c r="Y120" s="59"/>
      <c r="Z120" s="59"/>
      <c r="AA120" s="59"/>
      <c r="AB120" s="59"/>
      <c r="AC120" s="59"/>
      <c r="AD120" s="59"/>
      <c r="AE120" s="59"/>
      <c r="AF120" s="59"/>
      <c r="AG120" s="59"/>
      <c r="AH120" s="59"/>
      <c r="AI120" s="59"/>
      <c r="AJ120" s="59"/>
      <c r="AK120" s="59"/>
      <c r="AL120" s="59"/>
      <c r="AM120" s="59"/>
      <c r="AN120" s="59"/>
      <c r="AO120" s="59"/>
      <c r="AP120" s="59"/>
      <c r="AQ120" s="59"/>
      <c r="AR120" s="59"/>
      <c r="AS120" s="59"/>
      <c r="AT120" s="59"/>
      <c r="AU120" s="59"/>
      <c r="AV120" s="59"/>
      <c r="AW120" s="59"/>
      <c r="AX120" s="59"/>
      <c r="AY120" s="59"/>
      <c r="AZ120" s="59"/>
      <c r="BA120" s="59"/>
      <c r="BB120" s="59"/>
      <c r="BC120" s="59"/>
      <c r="BD120" s="59"/>
      <c r="BE120" s="59"/>
      <c r="BF120" s="59"/>
      <c r="BG120" s="59"/>
    </row>
    <row r="121" spans="1:59">
      <c r="A121" s="59"/>
      <c r="B121" s="59"/>
      <c r="C121" s="59"/>
      <c r="D121" s="59"/>
      <c r="E121" s="59"/>
      <c r="F121" s="59"/>
      <c r="G121" s="59"/>
      <c r="H121" s="59"/>
      <c r="I121" s="59"/>
      <c r="J121" s="59"/>
      <c r="K121" s="59"/>
      <c r="L121" s="59"/>
      <c r="M121" s="59"/>
      <c r="N121" s="59"/>
      <c r="O121" s="59"/>
      <c r="P121" s="59"/>
      <c r="Q121" s="59"/>
      <c r="R121" s="59"/>
      <c r="S121" s="59"/>
      <c r="T121" s="59"/>
      <c r="U121" s="59"/>
      <c r="V121" s="59"/>
      <c r="W121" s="59"/>
      <c r="X121" s="59"/>
      <c r="Y121" s="59"/>
      <c r="Z121" s="59"/>
      <c r="AA121" s="59"/>
      <c r="AB121" s="59"/>
      <c r="AC121" s="59"/>
      <c r="AD121" s="59"/>
      <c r="AE121" s="59"/>
      <c r="AF121" s="59"/>
      <c r="AG121" s="59"/>
      <c r="AH121" s="59"/>
      <c r="AI121" s="59"/>
      <c r="AJ121" s="59"/>
      <c r="AK121" s="59"/>
      <c r="AL121" s="59"/>
      <c r="AM121" s="59"/>
      <c r="AN121" s="59"/>
      <c r="AO121" s="59"/>
      <c r="AP121" s="59"/>
      <c r="AQ121" s="59"/>
      <c r="AR121" s="59"/>
      <c r="AS121" s="59"/>
      <c r="AT121" s="59"/>
      <c r="AU121" s="59"/>
      <c r="AV121" s="59"/>
      <c r="AW121" s="59"/>
      <c r="AX121" s="59"/>
      <c r="AY121" s="59"/>
      <c r="AZ121" s="59"/>
      <c r="BA121" s="59"/>
      <c r="BB121" s="59"/>
      <c r="BC121" s="59"/>
      <c r="BD121" s="59"/>
      <c r="BE121" s="59"/>
      <c r="BF121" s="59"/>
      <c r="BG121" s="59"/>
    </row>
    <row r="122" spans="1:59">
      <c r="A122" s="59"/>
      <c r="B122" s="59"/>
      <c r="C122" s="59"/>
      <c r="D122" s="59"/>
      <c r="E122" s="59"/>
      <c r="F122" s="59"/>
      <c r="G122" s="59"/>
      <c r="H122" s="59"/>
      <c r="I122" s="59"/>
      <c r="J122" s="59"/>
      <c r="K122" s="59"/>
      <c r="L122" s="59"/>
      <c r="M122" s="59"/>
      <c r="N122" s="59"/>
      <c r="O122" s="59"/>
      <c r="P122" s="59"/>
      <c r="Q122" s="59"/>
      <c r="R122" s="59"/>
      <c r="S122" s="59"/>
      <c r="T122" s="59"/>
      <c r="U122" s="59"/>
      <c r="V122" s="59"/>
      <c r="W122" s="59"/>
      <c r="X122" s="59"/>
      <c r="Y122" s="59"/>
      <c r="Z122" s="59"/>
      <c r="AA122" s="59"/>
      <c r="AB122" s="59"/>
      <c r="AC122" s="59"/>
      <c r="AD122" s="59"/>
      <c r="AE122" s="59"/>
      <c r="AF122" s="59"/>
      <c r="AG122" s="59"/>
      <c r="AH122" s="59"/>
      <c r="AI122" s="59"/>
      <c r="AJ122" s="59"/>
      <c r="AK122" s="59"/>
      <c r="AL122" s="59"/>
      <c r="AM122" s="59"/>
      <c r="AN122" s="59"/>
      <c r="AO122" s="59"/>
      <c r="AP122" s="59"/>
      <c r="AQ122" s="59"/>
      <c r="AR122" s="59"/>
      <c r="AS122" s="59"/>
      <c r="AT122" s="59"/>
      <c r="AU122" s="59"/>
      <c r="AV122" s="59"/>
      <c r="AW122" s="59"/>
      <c r="AX122" s="59"/>
      <c r="AY122" s="59"/>
      <c r="AZ122" s="59"/>
      <c r="BA122" s="59"/>
      <c r="BB122" s="59"/>
      <c r="BC122" s="59"/>
      <c r="BD122" s="59"/>
      <c r="BE122" s="59"/>
      <c r="BF122" s="59"/>
      <c r="BG122" s="59"/>
    </row>
    <row r="123" spans="1:59">
      <c r="A123" s="59"/>
      <c r="B123" s="59"/>
      <c r="C123" s="59"/>
      <c r="D123" s="59"/>
      <c r="E123" s="59"/>
      <c r="F123" s="59"/>
      <c r="G123" s="59"/>
      <c r="H123" s="59"/>
      <c r="I123" s="59"/>
      <c r="J123" s="59"/>
      <c r="K123" s="59"/>
      <c r="L123" s="59"/>
      <c r="M123" s="59"/>
      <c r="N123" s="59"/>
      <c r="O123" s="59"/>
      <c r="P123" s="59"/>
      <c r="Q123" s="59"/>
      <c r="R123" s="59"/>
      <c r="S123" s="59"/>
      <c r="T123" s="59"/>
      <c r="U123" s="59"/>
      <c r="V123" s="59"/>
      <c r="W123" s="59"/>
      <c r="X123" s="59"/>
      <c r="Y123" s="59"/>
      <c r="Z123" s="59"/>
      <c r="AA123" s="59"/>
      <c r="AB123" s="59"/>
      <c r="AC123" s="59"/>
      <c r="AD123" s="59"/>
      <c r="AE123" s="59"/>
      <c r="AF123" s="59"/>
      <c r="AG123" s="59"/>
      <c r="AH123" s="59"/>
      <c r="AI123" s="59"/>
      <c r="AJ123" s="59"/>
      <c r="AK123" s="59"/>
      <c r="AL123" s="59"/>
      <c r="AM123" s="59"/>
      <c r="AN123" s="59"/>
      <c r="AO123" s="59"/>
      <c r="AP123" s="59"/>
      <c r="AQ123" s="59"/>
      <c r="AR123" s="59"/>
      <c r="AS123" s="59"/>
      <c r="AT123" s="59"/>
      <c r="AU123" s="59"/>
      <c r="AV123" s="59"/>
      <c r="AW123" s="59"/>
      <c r="AX123" s="59"/>
      <c r="AY123" s="59"/>
      <c r="AZ123" s="59"/>
      <c r="BA123" s="59"/>
      <c r="BB123" s="59"/>
      <c r="BC123" s="59"/>
      <c r="BD123" s="59"/>
      <c r="BE123" s="59"/>
      <c r="BF123" s="59"/>
      <c r="BG123" s="59"/>
    </row>
    <row r="124" spans="1:59">
      <c r="A124" s="59"/>
      <c r="B124" s="59"/>
      <c r="C124" s="59"/>
      <c r="D124" s="59"/>
      <c r="E124" s="59"/>
      <c r="F124" s="59"/>
      <c r="G124" s="59"/>
      <c r="H124" s="59"/>
      <c r="I124" s="59"/>
      <c r="J124" s="59"/>
      <c r="K124" s="59"/>
      <c r="L124" s="59"/>
      <c r="M124" s="59"/>
      <c r="N124" s="59"/>
      <c r="O124" s="59"/>
      <c r="P124" s="59"/>
      <c r="Q124" s="59"/>
      <c r="R124" s="59"/>
      <c r="S124" s="59"/>
      <c r="T124" s="59"/>
      <c r="U124" s="59"/>
      <c r="V124" s="59"/>
      <c r="W124" s="59"/>
      <c r="X124" s="59"/>
      <c r="Y124" s="59"/>
      <c r="Z124" s="59"/>
      <c r="AA124" s="59"/>
      <c r="AB124" s="59"/>
      <c r="AC124" s="59"/>
      <c r="AD124" s="59"/>
      <c r="AE124" s="59"/>
      <c r="AF124" s="59"/>
      <c r="AG124" s="59"/>
      <c r="AH124" s="59"/>
      <c r="AI124" s="59"/>
      <c r="AJ124" s="59"/>
      <c r="AK124" s="59"/>
      <c r="AL124" s="59"/>
      <c r="AM124" s="59"/>
      <c r="AN124" s="59"/>
      <c r="AO124" s="59"/>
      <c r="AP124" s="59"/>
      <c r="AQ124" s="59"/>
      <c r="AR124" s="59"/>
      <c r="AS124" s="59"/>
      <c r="AT124" s="59"/>
      <c r="AU124" s="59"/>
      <c r="AV124" s="59"/>
      <c r="AW124" s="59"/>
      <c r="AX124" s="59"/>
      <c r="AY124" s="59"/>
      <c r="AZ124" s="59"/>
      <c r="BA124" s="59"/>
      <c r="BB124" s="59"/>
      <c r="BC124" s="59"/>
      <c r="BD124" s="59"/>
      <c r="BE124" s="59"/>
      <c r="BF124" s="59"/>
      <c r="BG124" s="59"/>
    </row>
    <row r="125" spans="1:59">
      <c r="A125" s="59"/>
      <c r="B125" s="59"/>
      <c r="C125" s="59"/>
      <c r="D125" s="59"/>
      <c r="E125" s="59"/>
      <c r="F125" s="59"/>
      <c r="G125" s="59"/>
      <c r="H125" s="59"/>
      <c r="I125" s="59"/>
      <c r="J125" s="59"/>
      <c r="K125" s="59"/>
      <c r="L125" s="59"/>
      <c r="M125" s="59"/>
      <c r="N125" s="59"/>
      <c r="O125" s="59"/>
      <c r="P125" s="59"/>
      <c r="Q125" s="59"/>
      <c r="R125" s="59"/>
      <c r="S125" s="59"/>
      <c r="T125" s="59"/>
      <c r="U125" s="59"/>
      <c r="V125" s="59"/>
      <c r="W125" s="59"/>
      <c r="X125" s="59"/>
      <c r="Y125" s="59"/>
      <c r="Z125" s="59"/>
      <c r="AA125" s="59"/>
      <c r="AB125" s="59"/>
      <c r="AC125" s="59"/>
      <c r="AD125" s="59"/>
      <c r="AE125" s="59"/>
      <c r="AF125" s="59"/>
      <c r="AG125" s="59"/>
      <c r="AH125" s="59"/>
      <c r="AI125" s="59"/>
      <c r="AJ125" s="59"/>
      <c r="AK125" s="59"/>
      <c r="AL125" s="59"/>
      <c r="AM125" s="59"/>
      <c r="AN125" s="59"/>
      <c r="AO125" s="59"/>
      <c r="AP125" s="59"/>
      <c r="AQ125" s="59"/>
      <c r="AR125" s="59"/>
      <c r="AS125" s="59"/>
      <c r="AT125" s="59"/>
      <c r="AU125" s="59"/>
      <c r="AV125" s="59"/>
      <c r="AW125" s="59"/>
      <c r="AX125" s="59"/>
      <c r="AY125" s="59"/>
      <c r="AZ125" s="59"/>
      <c r="BA125" s="59"/>
      <c r="BB125" s="59"/>
      <c r="BC125" s="59"/>
      <c r="BD125" s="59"/>
      <c r="BE125" s="59"/>
      <c r="BF125" s="59"/>
      <c r="BG125" s="59"/>
    </row>
    <row r="126" spans="1:59">
      <c r="A126" s="59"/>
      <c r="B126" s="59"/>
      <c r="C126" s="59"/>
      <c r="D126" s="59"/>
      <c r="E126" s="59"/>
      <c r="F126" s="59"/>
      <c r="G126" s="59"/>
      <c r="H126" s="59"/>
      <c r="I126" s="59"/>
      <c r="J126" s="59"/>
      <c r="K126" s="59"/>
      <c r="L126" s="59"/>
      <c r="M126" s="59"/>
      <c r="N126" s="59"/>
      <c r="O126" s="59"/>
      <c r="P126" s="59"/>
      <c r="Q126" s="59"/>
      <c r="R126" s="59"/>
      <c r="S126" s="59"/>
      <c r="T126" s="59"/>
      <c r="U126" s="59"/>
      <c r="V126" s="59"/>
      <c r="W126" s="59"/>
      <c r="X126" s="59"/>
      <c r="Y126" s="59"/>
      <c r="Z126" s="59"/>
      <c r="AA126" s="59"/>
      <c r="AB126" s="59"/>
      <c r="AC126" s="59"/>
      <c r="AD126" s="59"/>
      <c r="AE126" s="59"/>
      <c r="AF126" s="59"/>
      <c r="AG126" s="59"/>
      <c r="AH126" s="59"/>
      <c r="AI126" s="59"/>
      <c r="AJ126" s="59"/>
      <c r="AK126" s="59"/>
      <c r="AL126" s="59"/>
      <c r="AM126" s="59"/>
      <c r="AN126" s="59"/>
      <c r="AO126" s="59"/>
      <c r="AP126" s="59"/>
      <c r="AQ126" s="59"/>
      <c r="AR126" s="59"/>
      <c r="AS126" s="59"/>
      <c r="AT126" s="59"/>
      <c r="AU126" s="59"/>
      <c r="AV126" s="59"/>
      <c r="AW126" s="59"/>
      <c r="AX126" s="59"/>
      <c r="AY126" s="59"/>
      <c r="AZ126" s="59"/>
      <c r="BA126" s="59"/>
      <c r="BB126" s="59"/>
      <c r="BC126" s="59"/>
      <c r="BD126" s="59"/>
      <c r="BE126" s="59"/>
      <c r="BF126" s="59"/>
      <c r="BG126" s="59"/>
    </row>
    <row r="127" spans="1:59">
      <c r="A127" s="59"/>
      <c r="B127" s="59"/>
      <c r="C127" s="59"/>
      <c r="D127" s="59"/>
      <c r="E127" s="59"/>
      <c r="F127" s="59"/>
      <c r="G127" s="59"/>
      <c r="H127" s="59"/>
      <c r="I127" s="59"/>
      <c r="J127" s="59"/>
      <c r="K127" s="59"/>
      <c r="L127" s="59"/>
      <c r="M127" s="59"/>
      <c r="N127" s="59"/>
      <c r="O127" s="59"/>
      <c r="P127" s="59"/>
      <c r="Q127" s="59"/>
      <c r="R127" s="59"/>
      <c r="S127" s="59"/>
      <c r="T127" s="59"/>
      <c r="U127" s="59"/>
      <c r="V127" s="59"/>
      <c r="W127" s="59"/>
      <c r="X127" s="59"/>
      <c r="Y127" s="59"/>
      <c r="Z127" s="59"/>
      <c r="AA127" s="59"/>
      <c r="AB127" s="59"/>
      <c r="AC127" s="59"/>
      <c r="AD127" s="59"/>
      <c r="AE127" s="59"/>
      <c r="AF127" s="59"/>
      <c r="AG127" s="59"/>
      <c r="AH127" s="59"/>
      <c r="AI127" s="59"/>
      <c r="AJ127" s="59"/>
      <c r="AK127" s="59"/>
      <c r="AL127" s="59"/>
      <c r="AM127" s="59"/>
      <c r="AN127" s="59"/>
      <c r="AO127" s="59"/>
      <c r="AP127" s="59"/>
      <c r="AQ127" s="59"/>
      <c r="AR127" s="59"/>
      <c r="AS127" s="59"/>
      <c r="AT127" s="59"/>
      <c r="AU127" s="59"/>
      <c r="AV127" s="59"/>
      <c r="AW127" s="59"/>
      <c r="AX127" s="59"/>
      <c r="AY127" s="59"/>
      <c r="AZ127" s="59"/>
      <c r="BA127" s="59"/>
      <c r="BB127" s="59"/>
      <c r="BC127" s="59"/>
      <c r="BD127" s="59"/>
      <c r="BE127" s="59"/>
      <c r="BF127" s="59"/>
      <c r="BG127" s="59"/>
    </row>
    <row r="128" spans="1:59">
      <c r="A128" s="59"/>
      <c r="B128" s="59"/>
      <c r="C128" s="59"/>
      <c r="D128" s="59"/>
      <c r="E128" s="59"/>
      <c r="F128" s="59"/>
      <c r="G128" s="59"/>
      <c r="H128" s="59"/>
      <c r="I128" s="59"/>
      <c r="J128" s="59"/>
      <c r="K128" s="59"/>
      <c r="L128" s="59"/>
      <c r="M128" s="59"/>
      <c r="N128" s="59"/>
      <c r="O128" s="59"/>
      <c r="P128" s="59"/>
      <c r="Q128" s="59"/>
      <c r="R128" s="59"/>
      <c r="S128" s="59"/>
      <c r="T128" s="59"/>
      <c r="U128" s="59"/>
      <c r="V128" s="59"/>
      <c r="W128" s="59"/>
      <c r="X128" s="59"/>
      <c r="Y128" s="59"/>
      <c r="Z128" s="59"/>
      <c r="AA128" s="59"/>
      <c r="AB128" s="59"/>
      <c r="AC128" s="59"/>
      <c r="AD128" s="59"/>
      <c r="AE128" s="59"/>
      <c r="AF128" s="59"/>
      <c r="AG128" s="59"/>
      <c r="AH128" s="59"/>
      <c r="AI128" s="59"/>
      <c r="AJ128" s="59"/>
      <c r="AK128" s="59"/>
      <c r="AL128" s="59"/>
      <c r="AM128" s="59"/>
      <c r="AN128" s="59"/>
      <c r="AO128" s="59"/>
      <c r="AP128" s="59"/>
      <c r="AQ128" s="59"/>
      <c r="AR128" s="59"/>
      <c r="AS128" s="59"/>
      <c r="AT128" s="59"/>
      <c r="AU128" s="59"/>
      <c r="AV128" s="59"/>
      <c r="AW128" s="59"/>
      <c r="AX128" s="59"/>
      <c r="AY128" s="59"/>
      <c r="AZ128" s="59"/>
      <c r="BA128" s="59"/>
      <c r="BB128" s="59"/>
      <c r="BC128" s="59"/>
      <c r="BD128" s="59"/>
      <c r="BE128" s="59"/>
      <c r="BF128" s="59"/>
      <c r="BG128" s="59"/>
    </row>
    <row r="129" spans="1:59">
      <c r="A129" s="59"/>
      <c r="B129" s="59"/>
      <c r="C129" s="59"/>
      <c r="D129" s="59"/>
      <c r="E129" s="59"/>
      <c r="F129" s="59"/>
      <c r="G129" s="59"/>
      <c r="H129" s="59"/>
      <c r="I129" s="59"/>
      <c r="J129" s="59"/>
      <c r="K129" s="59"/>
      <c r="L129" s="59"/>
      <c r="M129" s="59"/>
      <c r="N129" s="59"/>
      <c r="O129" s="59"/>
      <c r="P129" s="59"/>
      <c r="Q129" s="59"/>
      <c r="R129" s="59"/>
      <c r="S129" s="59"/>
      <c r="T129" s="59"/>
      <c r="U129" s="59"/>
      <c r="V129" s="59"/>
      <c r="W129" s="59"/>
      <c r="X129" s="59"/>
      <c r="Y129" s="59"/>
      <c r="Z129" s="59"/>
      <c r="AA129" s="59"/>
      <c r="AB129" s="59"/>
      <c r="AC129" s="59"/>
      <c r="AD129" s="59"/>
      <c r="AE129" s="59"/>
      <c r="AF129" s="59"/>
      <c r="AG129" s="59"/>
      <c r="AH129" s="59"/>
      <c r="AI129" s="59"/>
      <c r="AJ129" s="59"/>
      <c r="AK129" s="59"/>
      <c r="AL129" s="59"/>
      <c r="AM129" s="59"/>
      <c r="AN129" s="59"/>
      <c r="AO129" s="59"/>
      <c r="AP129" s="59"/>
      <c r="AQ129" s="59"/>
      <c r="AR129" s="59"/>
      <c r="AS129" s="59"/>
      <c r="AT129" s="59"/>
      <c r="AU129" s="59"/>
      <c r="AV129" s="59"/>
      <c r="AW129" s="59"/>
      <c r="AX129" s="59"/>
      <c r="AY129" s="59"/>
      <c r="AZ129" s="59"/>
      <c r="BA129" s="59"/>
      <c r="BB129" s="59"/>
      <c r="BC129" s="59"/>
      <c r="BD129" s="59"/>
      <c r="BE129" s="59"/>
      <c r="BF129" s="59"/>
      <c r="BG129" s="59"/>
    </row>
    <row r="130" spans="1:59">
      <c r="A130" s="59"/>
      <c r="B130" s="59"/>
      <c r="C130" s="59"/>
      <c r="D130" s="59"/>
      <c r="E130" s="59"/>
      <c r="F130" s="59"/>
      <c r="G130" s="59"/>
      <c r="H130" s="59"/>
      <c r="I130" s="59"/>
      <c r="J130" s="59"/>
      <c r="K130" s="59"/>
      <c r="L130" s="59"/>
      <c r="M130" s="59"/>
      <c r="N130" s="59"/>
      <c r="O130" s="59"/>
      <c r="P130" s="59"/>
      <c r="Q130" s="59"/>
      <c r="R130" s="59"/>
      <c r="S130" s="59"/>
      <c r="T130" s="59"/>
      <c r="U130" s="59"/>
      <c r="V130" s="59"/>
      <c r="W130" s="59"/>
      <c r="X130" s="59"/>
      <c r="Y130" s="59"/>
      <c r="Z130" s="59"/>
      <c r="AA130" s="59"/>
      <c r="AB130" s="59"/>
      <c r="AC130" s="59"/>
      <c r="AD130" s="59"/>
      <c r="AE130" s="59"/>
      <c r="AF130" s="59"/>
      <c r="AG130" s="59"/>
      <c r="AH130" s="59"/>
      <c r="AI130" s="59"/>
      <c r="AJ130" s="59"/>
      <c r="AK130" s="59"/>
      <c r="AL130" s="59"/>
      <c r="AM130" s="59"/>
      <c r="AN130" s="59"/>
      <c r="AO130" s="59"/>
      <c r="AP130" s="59"/>
      <c r="AQ130" s="59"/>
      <c r="AR130" s="59"/>
      <c r="AS130" s="59"/>
      <c r="AT130" s="59"/>
      <c r="AU130" s="59"/>
      <c r="AV130" s="59"/>
      <c r="AW130" s="59"/>
      <c r="AX130" s="59"/>
      <c r="AY130" s="59"/>
      <c r="AZ130" s="59"/>
      <c r="BA130" s="59"/>
      <c r="BB130" s="59"/>
      <c r="BC130" s="59"/>
      <c r="BD130" s="59"/>
      <c r="BE130" s="59"/>
      <c r="BF130" s="59"/>
      <c r="BG130" s="59"/>
    </row>
    <row r="131" spans="1:59">
      <c r="A131" s="59"/>
      <c r="B131" s="59"/>
      <c r="C131" s="59"/>
      <c r="D131" s="59"/>
      <c r="E131" s="59"/>
      <c r="F131" s="59"/>
      <c r="G131" s="59"/>
      <c r="H131" s="59"/>
      <c r="I131" s="59"/>
      <c r="J131" s="59"/>
      <c r="K131" s="59"/>
      <c r="L131" s="59"/>
      <c r="M131" s="59"/>
      <c r="N131" s="59"/>
      <c r="O131" s="59"/>
      <c r="P131" s="59"/>
      <c r="Q131" s="59"/>
      <c r="R131" s="59"/>
      <c r="S131" s="59"/>
      <c r="T131" s="59"/>
      <c r="U131" s="59"/>
      <c r="V131" s="59"/>
      <c r="W131" s="59"/>
      <c r="X131" s="59"/>
      <c r="Y131" s="59"/>
      <c r="Z131" s="59"/>
      <c r="AA131" s="59"/>
      <c r="AB131" s="59"/>
      <c r="AC131" s="59"/>
      <c r="AD131" s="59"/>
      <c r="AE131" s="59"/>
      <c r="AF131" s="59"/>
      <c r="AG131" s="59"/>
      <c r="AH131" s="59"/>
      <c r="AI131" s="59"/>
      <c r="AJ131" s="59"/>
      <c r="AK131" s="59"/>
      <c r="AL131" s="59"/>
      <c r="AM131" s="59"/>
      <c r="AN131" s="59"/>
      <c r="AO131" s="59"/>
      <c r="AP131" s="59"/>
      <c r="AQ131" s="59"/>
      <c r="AR131" s="59"/>
      <c r="AS131" s="59"/>
      <c r="AT131" s="59"/>
      <c r="AU131" s="59"/>
      <c r="AV131" s="59"/>
      <c r="AW131" s="59"/>
      <c r="AX131" s="59"/>
      <c r="AY131" s="59"/>
      <c r="AZ131" s="59"/>
      <c r="BA131" s="59"/>
      <c r="BB131" s="59"/>
      <c r="BC131" s="59"/>
      <c r="BD131" s="59"/>
      <c r="BE131" s="59"/>
      <c r="BF131" s="59"/>
      <c r="BG131" s="59"/>
    </row>
    <row r="132" spans="1:59">
      <c r="A132" s="59"/>
      <c r="B132" s="59"/>
      <c r="C132" s="59"/>
      <c r="D132" s="59"/>
      <c r="E132" s="59"/>
      <c r="F132" s="59"/>
      <c r="G132" s="59"/>
      <c r="H132" s="59"/>
      <c r="I132" s="59"/>
      <c r="J132" s="59"/>
      <c r="K132" s="59"/>
      <c r="L132" s="59"/>
      <c r="M132" s="59"/>
      <c r="N132" s="59"/>
      <c r="O132" s="59"/>
      <c r="P132" s="59"/>
      <c r="Q132" s="59"/>
      <c r="R132" s="59"/>
      <c r="S132" s="59"/>
      <c r="T132" s="59"/>
      <c r="U132" s="59"/>
      <c r="V132" s="59"/>
      <c r="W132" s="59"/>
      <c r="X132" s="59"/>
      <c r="Y132" s="59"/>
      <c r="Z132" s="59"/>
      <c r="AA132" s="59"/>
      <c r="AB132" s="59"/>
      <c r="AC132" s="59"/>
      <c r="AD132" s="59"/>
      <c r="AE132" s="59"/>
      <c r="AF132" s="59"/>
      <c r="AG132" s="59"/>
      <c r="AH132" s="59"/>
      <c r="AI132" s="59"/>
      <c r="AJ132" s="59"/>
      <c r="AK132" s="59"/>
      <c r="AL132" s="59"/>
      <c r="AM132" s="59"/>
      <c r="AN132" s="59"/>
      <c r="AO132" s="59"/>
      <c r="AP132" s="59"/>
      <c r="AQ132" s="59"/>
      <c r="AR132" s="59"/>
      <c r="AS132" s="59"/>
      <c r="AT132" s="59"/>
      <c r="AU132" s="59"/>
      <c r="AV132" s="59"/>
      <c r="AW132" s="59"/>
      <c r="AX132" s="59"/>
      <c r="AY132" s="59"/>
      <c r="AZ132" s="59"/>
      <c r="BA132" s="59"/>
      <c r="BB132" s="59"/>
      <c r="BC132" s="59"/>
      <c r="BD132" s="59"/>
      <c r="BE132" s="59"/>
      <c r="BF132" s="59"/>
      <c r="BG132" s="59"/>
    </row>
    <row r="133" spans="1:59">
      <c r="A133" s="59"/>
      <c r="B133" s="59"/>
      <c r="C133" s="59"/>
      <c r="D133" s="59"/>
      <c r="E133" s="59"/>
      <c r="F133" s="59"/>
      <c r="G133" s="59"/>
      <c r="H133" s="59"/>
      <c r="I133" s="59"/>
      <c r="J133" s="59"/>
      <c r="K133" s="59"/>
      <c r="L133" s="59"/>
      <c r="M133" s="59"/>
      <c r="N133" s="59"/>
      <c r="O133" s="59"/>
      <c r="P133" s="59"/>
      <c r="Q133" s="59"/>
      <c r="R133" s="59"/>
      <c r="S133" s="59"/>
      <c r="T133" s="59"/>
      <c r="U133" s="59"/>
      <c r="V133" s="59"/>
      <c r="W133" s="59"/>
      <c r="X133" s="59"/>
      <c r="Y133" s="59"/>
      <c r="Z133" s="59"/>
      <c r="AA133" s="59"/>
      <c r="AB133" s="59"/>
      <c r="AC133" s="59"/>
      <c r="AD133" s="59"/>
      <c r="AE133" s="59"/>
      <c r="AF133" s="59"/>
      <c r="AG133" s="59"/>
      <c r="AH133" s="59"/>
      <c r="AI133" s="59"/>
      <c r="AJ133" s="59"/>
      <c r="AK133" s="59"/>
      <c r="AL133" s="59"/>
      <c r="AM133" s="59"/>
      <c r="AN133" s="59"/>
      <c r="AO133" s="59"/>
      <c r="AP133" s="59"/>
      <c r="AQ133" s="59"/>
      <c r="AR133" s="59"/>
      <c r="AS133" s="59"/>
      <c r="AT133" s="59"/>
      <c r="AU133" s="59"/>
      <c r="AV133" s="59"/>
      <c r="AW133" s="59"/>
      <c r="AX133" s="59"/>
      <c r="AY133" s="59"/>
      <c r="AZ133" s="59"/>
      <c r="BA133" s="59"/>
      <c r="BB133" s="59"/>
      <c r="BC133" s="59"/>
      <c r="BD133" s="59"/>
      <c r="BE133" s="59"/>
      <c r="BF133" s="59"/>
      <c r="BG133" s="59"/>
    </row>
    <row r="134" spans="1:59">
      <c r="A134" s="59"/>
      <c r="B134" s="59"/>
      <c r="C134" s="59"/>
      <c r="D134" s="59"/>
      <c r="E134" s="59"/>
      <c r="F134" s="59"/>
      <c r="G134" s="59"/>
      <c r="H134" s="59"/>
      <c r="I134" s="59"/>
      <c r="J134" s="59"/>
      <c r="K134" s="59"/>
      <c r="L134" s="59"/>
      <c r="M134" s="59"/>
      <c r="N134" s="59"/>
      <c r="O134" s="59"/>
      <c r="P134" s="59"/>
      <c r="Q134" s="59"/>
      <c r="R134" s="59"/>
      <c r="S134" s="59"/>
      <c r="T134" s="59"/>
      <c r="U134" s="59"/>
      <c r="V134" s="59"/>
      <c r="W134" s="59"/>
      <c r="X134" s="59"/>
      <c r="Y134" s="59"/>
      <c r="Z134" s="59"/>
      <c r="AA134" s="59"/>
      <c r="AB134" s="59"/>
      <c r="AC134" s="59"/>
      <c r="AD134" s="59"/>
      <c r="AE134" s="59"/>
      <c r="AF134" s="59"/>
      <c r="AG134" s="59"/>
      <c r="AH134" s="59"/>
      <c r="AI134" s="59"/>
      <c r="AJ134" s="59"/>
      <c r="AK134" s="59"/>
      <c r="AL134" s="59"/>
      <c r="AM134" s="59"/>
      <c r="AN134" s="59"/>
      <c r="AO134" s="59"/>
      <c r="AP134" s="59"/>
      <c r="AQ134" s="59"/>
      <c r="AR134" s="59"/>
      <c r="AS134" s="59"/>
      <c r="AT134" s="59"/>
      <c r="AU134" s="59"/>
      <c r="AV134" s="59"/>
      <c r="AW134" s="59"/>
      <c r="AX134" s="59"/>
      <c r="AY134" s="59"/>
      <c r="AZ134" s="59"/>
      <c r="BA134" s="59"/>
      <c r="BB134" s="59"/>
      <c r="BC134" s="59"/>
      <c r="BD134" s="59"/>
      <c r="BE134" s="59"/>
      <c r="BF134" s="59"/>
      <c r="BG134" s="59"/>
    </row>
    <row r="135" spans="1:59">
      <c r="A135" s="59"/>
      <c r="B135" s="59"/>
      <c r="C135" s="59"/>
      <c r="D135" s="59"/>
      <c r="E135" s="59"/>
      <c r="F135" s="59"/>
      <c r="G135" s="59"/>
      <c r="H135" s="59"/>
      <c r="I135" s="59"/>
      <c r="J135" s="59"/>
      <c r="K135" s="59"/>
      <c r="L135" s="59"/>
      <c r="M135" s="59"/>
      <c r="N135" s="59"/>
      <c r="O135" s="59"/>
      <c r="P135" s="59"/>
      <c r="Q135" s="59"/>
      <c r="R135" s="59"/>
      <c r="S135" s="59"/>
      <c r="T135" s="59"/>
      <c r="U135" s="59"/>
      <c r="V135" s="59"/>
      <c r="W135" s="59"/>
      <c r="X135" s="59"/>
      <c r="Y135" s="59"/>
      <c r="Z135" s="59"/>
      <c r="AA135" s="59"/>
      <c r="AB135" s="59"/>
      <c r="AC135" s="59"/>
      <c r="AD135" s="59"/>
      <c r="AE135" s="59"/>
      <c r="AF135" s="59"/>
      <c r="AG135" s="59"/>
      <c r="AH135" s="59"/>
      <c r="AI135" s="59"/>
      <c r="AJ135" s="59"/>
      <c r="AK135" s="59"/>
      <c r="AL135" s="59"/>
      <c r="AM135" s="59"/>
      <c r="AN135" s="59"/>
      <c r="AO135" s="59"/>
      <c r="AP135" s="59"/>
      <c r="AQ135" s="59"/>
      <c r="AR135" s="59"/>
      <c r="AS135" s="59"/>
      <c r="AT135" s="59"/>
      <c r="AU135" s="59"/>
      <c r="AV135" s="59"/>
      <c r="AW135" s="59"/>
      <c r="AX135" s="59"/>
      <c r="AY135" s="59"/>
      <c r="AZ135" s="59"/>
      <c r="BA135" s="59"/>
      <c r="BB135" s="59"/>
      <c r="BC135" s="59"/>
      <c r="BD135" s="59"/>
      <c r="BE135" s="59"/>
      <c r="BF135" s="59"/>
      <c r="BG135" s="59"/>
    </row>
    <row r="136" spans="1:59">
      <c r="A136" s="59"/>
      <c r="B136" s="59"/>
      <c r="C136" s="59"/>
      <c r="D136" s="59"/>
      <c r="E136" s="59"/>
      <c r="F136" s="59"/>
      <c r="G136" s="59"/>
      <c r="H136" s="59"/>
      <c r="I136" s="59"/>
      <c r="J136" s="59"/>
      <c r="K136" s="59"/>
      <c r="L136" s="59"/>
      <c r="M136" s="59"/>
      <c r="N136" s="59"/>
      <c r="O136" s="59"/>
      <c r="P136" s="59"/>
      <c r="Q136" s="59"/>
      <c r="R136" s="59"/>
      <c r="S136" s="59"/>
      <c r="T136" s="59"/>
      <c r="U136" s="59"/>
      <c r="V136" s="59"/>
      <c r="W136" s="59"/>
      <c r="X136" s="59"/>
      <c r="Y136" s="59"/>
      <c r="Z136" s="59"/>
      <c r="AA136" s="59"/>
      <c r="AB136" s="59"/>
      <c r="AC136" s="59"/>
      <c r="AD136" s="59"/>
      <c r="AE136" s="59"/>
      <c r="AF136" s="59"/>
      <c r="AG136" s="59"/>
      <c r="AH136" s="59"/>
      <c r="AI136" s="59"/>
      <c r="AJ136" s="59"/>
      <c r="AK136" s="59"/>
      <c r="AL136" s="59"/>
      <c r="AM136" s="59"/>
      <c r="AN136" s="59"/>
      <c r="AO136" s="59"/>
      <c r="AP136" s="59"/>
      <c r="AQ136" s="59"/>
      <c r="AR136" s="59"/>
      <c r="AS136" s="59"/>
      <c r="AT136" s="59"/>
      <c r="AU136" s="59"/>
      <c r="AV136" s="59"/>
      <c r="AW136" s="59"/>
      <c r="AX136" s="59"/>
      <c r="AY136" s="59"/>
      <c r="AZ136" s="59"/>
      <c r="BA136" s="59"/>
      <c r="BB136" s="59"/>
      <c r="BC136" s="59"/>
      <c r="BD136" s="59"/>
      <c r="BE136" s="59"/>
      <c r="BF136" s="59"/>
      <c r="BG136" s="59"/>
    </row>
    <row r="137" spans="1:59">
      <c r="A137" s="59"/>
      <c r="B137" s="59"/>
      <c r="C137" s="59"/>
      <c r="D137" s="59"/>
      <c r="E137" s="59"/>
      <c r="F137" s="59"/>
      <c r="G137" s="59"/>
      <c r="H137" s="59"/>
      <c r="I137" s="59"/>
      <c r="J137" s="59"/>
      <c r="K137" s="59"/>
      <c r="L137" s="59"/>
      <c r="M137" s="59"/>
      <c r="N137" s="59"/>
      <c r="O137" s="59"/>
      <c r="P137" s="59"/>
      <c r="Q137" s="59"/>
      <c r="R137" s="59"/>
      <c r="S137" s="59"/>
      <c r="T137" s="59"/>
      <c r="U137" s="59"/>
      <c r="V137" s="59"/>
      <c r="W137" s="59"/>
      <c r="X137" s="59"/>
      <c r="Y137" s="59"/>
      <c r="Z137" s="59"/>
      <c r="AA137" s="59"/>
      <c r="AB137" s="59"/>
      <c r="AC137" s="59"/>
      <c r="AD137" s="59"/>
      <c r="AE137" s="59"/>
      <c r="AF137" s="59"/>
      <c r="AG137" s="59"/>
      <c r="AH137" s="59"/>
      <c r="AI137" s="59"/>
      <c r="AJ137" s="59"/>
      <c r="AK137" s="59"/>
      <c r="AL137" s="59"/>
      <c r="AM137" s="59"/>
      <c r="AN137" s="59"/>
      <c r="AO137" s="59"/>
      <c r="AP137" s="59"/>
      <c r="AQ137" s="59"/>
      <c r="AR137" s="59"/>
      <c r="AS137" s="59"/>
      <c r="AT137" s="59"/>
      <c r="AU137" s="59"/>
      <c r="AV137" s="59"/>
      <c r="AW137" s="59"/>
      <c r="AX137" s="59"/>
      <c r="AY137" s="59"/>
      <c r="AZ137" s="59"/>
      <c r="BA137" s="59"/>
      <c r="BB137" s="59"/>
      <c r="BC137" s="59"/>
      <c r="BD137" s="59"/>
      <c r="BE137" s="59"/>
      <c r="BF137" s="59"/>
      <c r="BG137" s="59"/>
    </row>
    <row r="138" spans="1:59">
      <c r="A138" s="59"/>
      <c r="B138" s="59"/>
      <c r="C138" s="59"/>
      <c r="D138" s="59"/>
      <c r="E138" s="59"/>
      <c r="F138" s="59"/>
      <c r="G138" s="59"/>
      <c r="H138" s="59"/>
      <c r="I138" s="59"/>
      <c r="J138" s="59"/>
      <c r="K138" s="59"/>
      <c r="L138" s="59"/>
      <c r="M138" s="59"/>
      <c r="N138" s="59"/>
      <c r="O138" s="59"/>
      <c r="P138" s="59"/>
      <c r="Q138" s="59"/>
      <c r="R138" s="59"/>
      <c r="S138" s="59"/>
      <c r="T138" s="59"/>
      <c r="U138" s="59"/>
      <c r="V138" s="59"/>
      <c r="W138" s="59"/>
      <c r="X138" s="59"/>
      <c r="Y138" s="59"/>
      <c r="Z138" s="59"/>
      <c r="AA138" s="59"/>
      <c r="AB138" s="59"/>
      <c r="AC138" s="59"/>
      <c r="AD138" s="59"/>
      <c r="AE138" s="59"/>
      <c r="AF138" s="59"/>
      <c r="AG138" s="59"/>
      <c r="AH138" s="59"/>
      <c r="AI138" s="59"/>
      <c r="AJ138" s="59"/>
      <c r="AK138" s="59"/>
      <c r="AL138" s="59"/>
      <c r="AM138" s="59"/>
      <c r="AN138" s="59"/>
      <c r="AO138" s="59"/>
      <c r="AP138" s="59"/>
      <c r="AQ138" s="59"/>
      <c r="AR138" s="59"/>
      <c r="AS138" s="59"/>
      <c r="AT138" s="59"/>
      <c r="AU138" s="59"/>
      <c r="AV138" s="59"/>
      <c r="AW138" s="59"/>
      <c r="AX138" s="59"/>
      <c r="AY138" s="59"/>
      <c r="AZ138" s="59"/>
      <c r="BA138" s="59"/>
      <c r="BB138" s="59"/>
      <c r="BC138" s="59"/>
      <c r="BD138" s="59"/>
      <c r="BE138" s="59"/>
      <c r="BF138" s="59"/>
      <c r="BG138" s="59"/>
    </row>
    <row r="139" spans="1:59">
      <c r="A139" s="59"/>
      <c r="B139" s="59"/>
      <c r="C139" s="59"/>
      <c r="D139" s="59"/>
      <c r="E139" s="59"/>
      <c r="F139" s="59"/>
      <c r="G139" s="59"/>
      <c r="H139" s="59"/>
      <c r="I139" s="59"/>
      <c r="J139" s="59"/>
      <c r="K139" s="59"/>
      <c r="L139" s="59"/>
      <c r="M139" s="59"/>
      <c r="N139" s="59"/>
      <c r="O139" s="59"/>
      <c r="P139" s="59"/>
      <c r="Q139" s="59"/>
      <c r="R139" s="59"/>
      <c r="S139" s="59"/>
      <c r="T139" s="59"/>
      <c r="U139" s="59"/>
      <c r="V139" s="59"/>
      <c r="W139" s="59"/>
      <c r="X139" s="59"/>
      <c r="Y139" s="59"/>
      <c r="Z139" s="59"/>
      <c r="AA139" s="59"/>
      <c r="AB139" s="59"/>
      <c r="AC139" s="59"/>
      <c r="AD139" s="59"/>
      <c r="AE139" s="59"/>
      <c r="AF139" s="59"/>
      <c r="AG139" s="59"/>
      <c r="AH139" s="59"/>
      <c r="AI139" s="59"/>
      <c r="AJ139" s="59"/>
      <c r="AK139" s="59"/>
      <c r="AL139" s="59"/>
      <c r="AM139" s="59"/>
      <c r="AN139" s="59"/>
      <c r="AO139" s="59"/>
      <c r="AP139" s="59"/>
      <c r="AQ139" s="59"/>
      <c r="AR139" s="59"/>
      <c r="AS139" s="59"/>
      <c r="AT139" s="59"/>
      <c r="AU139" s="59"/>
      <c r="AV139" s="59"/>
      <c r="AW139" s="59"/>
      <c r="AX139" s="59"/>
      <c r="AY139" s="59"/>
      <c r="AZ139" s="59"/>
      <c r="BA139" s="59"/>
      <c r="BB139" s="59"/>
      <c r="BC139" s="59"/>
      <c r="BD139" s="59"/>
      <c r="BE139" s="59"/>
      <c r="BF139" s="59"/>
      <c r="BG139" s="59"/>
    </row>
    <row r="140" spans="1:59">
      <c r="A140" s="59"/>
      <c r="B140" s="59"/>
      <c r="C140" s="59"/>
      <c r="D140" s="59"/>
      <c r="E140" s="59"/>
      <c r="F140" s="59"/>
      <c r="G140" s="59"/>
      <c r="H140" s="59"/>
      <c r="I140" s="59"/>
      <c r="J140" s="59"/>
      <c r="K140" s="59"/>
      <c r="L140" s="59"/>
      <c r="M140" s="59"/>
      <c r="N140" s="59"/>
      <c r="O140" s="59"/>
      <c r="P140" s="59"/>
      <c r="Q140" s="59"/>
      <c r="R140" s="59"/>
      <c r="S140" s="59"/>
      <c r="T140" s="59"/>
      <c r="U140" s="59"/>
      <c r="V140" s="59"/>
      <c r="W140" s="59"/>
      <c r="X140" s="59"/>
      <c r="Y140" s="59"/>
      <c r="Z140" s="59"/>
      <c r="AA140" s="59"/>
      <c r="AB140" s="59"/>
      <c r="AC140" s="59"/>
      <c r="AD140" s="59"/>
      <c r="AE140" s="59"/>
      <c r="AF140" s="59"/>
      <c r="AG140" s="59"/>
      <c r="AH140" s="59"/>
      <c r="AI140" s="59"/>
      <c r="AJ140" s="59"/>
      <c r="AK140" s="59"/>
      <c r="AL140" s="59"/>
      <c r="AM140" s="59"/>
      <c r="AN140" s="59"/>
      <c r="AO140" s="59"/>
      <c r="AP140" s="59"/>
      <c r="AQ140" s="59"/>
      <c r="AR140" s="59"/>
      <c r="AS140" s="59"/>
      <c r="AT140" s="59"/>
      <c r="AU140" s="59"/>
      <c r="AV140" s="59"/>
      <c r="AW140" s="59"/>
      <c r="AX140" s="59"/>
      <c r="AY140" s="59"/>
      <c r="AZ140" s="59"/>
      <c r="BA140" s="59"/>
      <c r="BB140" s="59"/>
      <c r="BC140" s="59"/>
      <c r="BD140" s="59"/>
      <c r="BE140" s="59"/>
      <c r="BF140" s="59"/>
      <c r="BG140" s="59"/>
    </row>
    <row r="141" spans="1:59">
      <c r="A141" s="59"/>
      <c r="B141" s="59"/>
      <c r="C141" s="59"/>
      <c r="D141" s="59"/>
      <c r="E141" s="59"/>
      <c r="F141" s="59"/>
      <c r="G141" s="59"/>
      <c r="H141" s="59"/>
      <c r="I141" s="59"/>
      <c r="J141" s="59"/>
      <c r="K141" s="59"/>
      <c r="L141" s="59"/>
      <c r="M141" s="59"/>
      <c r="N141" s="59"/>
      <c r="O141" s="59"/>
      <c r="P141" s="59"/>
      <c r="Q141" s="59"/>
      <c r="R141" s="59"/>
      <c r="S141" s="59"/>
      <c r="T141" s="59"/>
      <c r="U141" s="59"/>
      <c r="V141" s="59"/>
      <c r="W141" s="59"/>
      <c r="X141" s="59"/>
      <c r="Y141" s="59"/>
      <c r="Z141" s="59"/>
      <c r="AA141" s="59"/>
      <c r="AB141" s="59"/>
      <c r="AC141" s="59"/>
      <c r="AD141" s="59"/>
      <c r="AE141" s="59"/>
      <c r="AF141" s="59"/>
      <c r="AG141" s="59"/>
      <c r="AH141" s="59"/>
      <c r="AI141" s="59"/>
      <c r="AJ141" s="59"/>
      <c r="AK141" s="59"/>
      <c r="AL141" s="59"/>
      <c r="AM141" s="59"/>
      <c r="AN141" s="59"/>
      <c r="AO141" s="59"/>
      <c r="AP141" s="59"/>
      <c r="AQ141" s="59"/>
      <c r="AR141" s="59"/>
      <c r="AS141" s="59"/>
      <c r="AT141" s="59"/>
      <c r="AU141" s="59"/>
      <c r="AV141" s="59"/>
      <c r="AW141" s="59"/>
      <c r="AX141" s="59"/>
      <c r="AY141" s="59"/>
      <c r="AZ141" s="59"/>
      <c r="BA141" s="59"/>
      <c r="BB141" s="59"/>
      <c r="BC141" s="59"/>
      <c r="BD141" s="59"/>
      <c r="BE141" s="59"/>
      <c r="BF141" s="59"/>
      <c r="BG141" s="59"/>
    </row>
    <row r="142" spans="1:59">
      <c r="A142" s="59"/>
      <c r="B142" s="59"/>
      <c r="C142" s="59"/>
      <c r="D142" s="59"/>
      <c r="E142" s="59"/>
      <c r="F142" s="59"/>
      <c r="G142" s="59"/>
      <c r="H142" s="59"/>
      <c r="I142" s="59"/>
      <c r="J142" s="59"/>
      <c r="K142" s="59"/>
      <c r="L142" s="59"/>
      <c r="M142" s="59"/>
      <c r="N142" s="59"/>
      <c r="O142" s="59"/>
      <c r="P142" s="59"/>
      <c r="Q142" s="59"/>
      <c r="R142" s="59"/>
      <c r="S142" s="59"/>
      <c r="T142" s="59"/>
      <c r="U142" s="59"/>
      <c r="V142" s="59"/>
      <c r="W142" s="59"/>
      <c r="X142" s="59"/>
      <c r="Y142" s="59"/>
      <c r="Z142" s="59"/>
      <c r="AA142" s="59"/>
      <c r="AB142" s="59"/>
      <c r="AC142" s="59"/>
      <c r="AD142" s="59"/>
      <c r="AE142" s="59"/>
      <c r="AF142" s="59"/>
      <c r="AG142" s="59"/>
      <c r="AH142" s="59"/>
      <c r="AI142" s="59"/>
      <c r="AJ142" s="59"/>
      <c r="AK142" s="59"/>
      <c r="AL142" s="59"/>
      <c r="AM142" s="59"/>
      <c r="AN142" s="59"/>
      <c r="AO142" s="59"/>
      <c r="AP142" s="59"/>
      <c r="AQ142" s="59"/>
      <c r="AR142" s="59"/>
      <c r="AS142" s="59"/>
      <c r="AT142" s="59"/>
      <c r="AU142" s="59"/>
      <c r="AV142" s="59"/>
      <c r="AW142" s="59"/>
      <c r="AX142" s="59"/>
      <c r="AY142" s="59"/>
      <c r="AZ142" s="59"/>
      <c r="BA142" s="59"/>
      <c r="BB142" s="59"/>
      <c r="BC142" s="59"/>
      <c r="BD142" s="59"/>
      <c r="BE142" s="59"/>
      <c r="BF142" s="59"/>
      <c r="BG142" s="59"/>
    </row>
    <row r="143" spans="1:59">
      <c r="A143" s="59"/>
      <c r="B143" s="59"/>
      <c r="C143" s="59"/>
      <c r="D143" s="59"/>
      <c r="E143" s="59"/>
      <c r="F143" s="59"/>
      <c r="G143" s="59"/>
      <c r="H143" s="59"/>
      <c r="I143" s="59"/>
      <c r="J143" s="59"/>
      <c r="K143" s="59"/>
      <c r="L143" s="59"/>
      <c r="M143" s="59"/>
      <c r="N143" s="59"/>
      <c r="O143" s="59"/>
      <c r="P143" s="59"/>
      <c r="Q143" s="59"/>
      <c r="R143" s="59"/>
      <c r="S143" s="59"/>
      <c r="T143" s="59"/>
      <c r="U143" s="59"/>
      <c r="V143" s="59"/>
      <c r="W143" s="59"/>
      <c r="X143" s="59"/>
      <c r="Y143" s="59"/>
      <c r="Z143" s="59"/>
      <c r="AA143" s="59"/>
      <c r="AB143" s="59"/>
      <c r="AC143" s="59"/>
      <c r="AD143" s="59"/>
      <c r="AE143" s="59"/>
      <c r="AF143" s="59"/>
      <c r="AG143" s="59"/>
      <c r="AH143" s="59"/>
      <c r="AI143" s="59"/>
      <c r="AJ143" s="59"/>
      <c r="AK143" s="59"/>
      <c r="AL143" s="59"/>
      <c r="AM143" s="59"/>
      <c r="AN143" s="59"/>
      <c r="AO143" s="59"/>
      <c r="AP143" s="59"/>
      <c r="AQ143" s="59"/>
      <c r="AR143" s="59"/>
      <c r="AS143" s="59"/>
      <c r="AT143" s="59"/>
      <c r="AU143" s="59"/>
      <c r="AV143" s="59"/>
      <c r="AW143" s="59"/>
      <c r="AX143" s="59"/>
      <c r="AY143" s="59"/>
      <c r="AZ143" s="59"/>
      <c r="BA143" s="59"/>
      <c r="BB143" s="59"/>
      <c r="BC143" s="59"/>
      <c r="BD143" s="59"/>
      <c r="BE143" s="59"/>
      <c r="BF143" s="59"/>
      <c r="BG143" s="59"/>
    </row>
    <row r="144" spans="1:59">
      <c r="A144" s="59"/>
      <c r="B144" s="59"/>
      <c r="C144" s="59"/>
      <c r="D144" s="59"/>
      <c r="E144" s="59"/>
      <c r="F144" s="59"/>
      <c r="G144" s="59"/>
      <c r="H144" s="59"/>
      <c r="I144" s="59"/>
      <c r="J144" s="59"/>
      <c r="K144" s="59"/>
      <c r="L144" s="59"/>
      <c r="M144" s="59"/>
      <c r="N144" s="59"/>
      <c r="O144" s="59"/>
      <c r="P144" s="59"/>
      <c r="Q144" s="59"/>
      <c r="R144" s="59"/>
      <c r="S144" s="59"/>
      <c r="T144" s="59"/>
      <c r="U144" s="59"/>
      <c r="V144" s="59"/>
      <c r="W144" s="59"/>
      <c r="X144" s="59"/>
      <c r="Y144" s="59"/>
      <c r="Z144" s="59"/>
      <c r="AA144" s="59"/>
      <c r="AB144" s="59"/>
      <c r="AC144" s="59"/>
      <c r="AD144" s="59"/>
      <c r="AE144" s="59"/>
      <c r="AF144" s="59"/>
      <c r="AG144" s="59"/>
      <c r="AH144" s="59"/>
      <c r="AI144" s="59"/>
      <c r="AJ144" s="59"/>
      <c r="AK144" s="59"/>
      <c r="AL144" s="59"/>
      <c r="AM144" s="59"/>
      <c r="AN144" s="59"/>
      <c r="AO144" s="59"/>
      <c r="AP144" s="59"/>
      <c r="AQ144" s="59"/>
      <c r="AR144" s="59"/>
      <c r="AS144" s="59"/>
      <c r="AT144" s="59"/>
      <c r="AU144" s="59"/>
      <c r="AV144" s="59"/>
      <c r="AW144" s="59"/>
      <c r="AX144" s="59"/>
      <c r="AY144" s="59"/>
      <c r="AZ144" s="59"/>
      <c r="BA144" s="59"/>
      <c r="BB144" s="59"/>
      <c r="BC144" s="59"/>
      <c r="BD144" s="59"/>
      <c r="BE144" s="59"/>
      <c r="BF144" s="59"/>
      <c r="BG144" s="59"/>
    </row>
    <row r="145" spans="1:59">
      <c r="A145" s="59"/>
      <c r="B145" s="59"/>
      <c r="C145" s="59"/>
      <c r="D145" s="59"/>
      <c r="E145" s="59"/>
      <c r="F145" s="59"/>
      <c r="G145" s="59"/>
      <c r="H145" s="59"/>
      <c r="I145" s="59"/>
      <c r="J145" s="59"/>
      <c r="K145" s="59"/>
      <c r="L145" s="59"/>
      <c r="M145" s="59"/>
      <c r="N145" s="59"/>
      <c r="O145" s="59"/>
      <c r="P145" s="59"/>
      <c r="Q145" s="59"/>
      <c r="R145" s="59"/>
      <c r="S145" s="59"/>
      <c r="T145" s="59"/>
      <c r="U145" s="59"/>
      <c r="V145" s="59"/>
      <c r="W145" s="59"/>
      <c r="X145" s="59"/>
      <c r="Y145" s="59"/>
      <c r="Z145" s="59"/>
      <c r="AA145" s="59"/>
      <c r="AB145" s="59"/>
      <c r="AC145" s="59"/>
      <c r="AD145" s="59"/>
      <c r="AE145" s="59"/>
      <c r="AF145" s="59"/>
      <c r="AG145" s="59"/>
      <c r="AH145" s="59"/>
      <c r="AI145" s="59"/>
      <c r="AJ145" s="59"/>
      <c r="AK145" s="59"/>
      <c r="AL145" s="59"/>
      <c r="AM145" s="59"/>
      <c r="AN145" s="59"/>
      <c r="AO145" s="59"/>
      <c r="AP145" s="59"/>
      <c r="AQ145" s="59"/>
      <c r="AR145" s="59"/>
      <c r="AS145" s="59"/>
      <c r="AT145" s="59"/>
      <c r="AU145" s="59"/>
      <c r="AV145" s="59"/>
      <c r="AW145" s="59"/>
      <c r="AX145" s="59"/>
      <c r="AY145" s="59"/>
      <c r="AZ145" s="59"/>
      <c r="BA145" s="59"/>
      <c r="BB145" s="59"/>
      <c r="BC145" s="59"/>
      <c r="BD145" s="59"/>
      <c r="BE145" s="59"/>
      <c r="BF145" s="59"/>
      <c r="BG145" s="59"/>
    </row>
    <row r="146" spans="1:59">
      <c r="A146" s="59"/>
      <c r="B146" s="59"/>
      <c r="C146" s="59"/>
      <c r="D146" s="59"/>
      <c r="E146" s="59"/>
      <c r="F146" s="59"/>
      <c r="G146" s="59"/>
      <c r="H146" s="59"/>
      <c r="I146" s="59"/>
      <c r="J146" s="59"/>
      <c r="K146" s="59"/>
      <c r="L146" s="59"/>
      <c r="M146" s="59"/>
      <c r="N146" s="59"/>
      <c r="O146" s="59"/>
      <c r="P146" s="59"/>
      <c r="Q146" s="59"/>
      <c r="R146" s="59"/>
      <c r="S146" s="59"/>
      <c r="T146" s="59"/>
      <c r="U146" s="59"/>
      <c r="V146" s="59"/>
      <c r="W146" s="59"/>
      <c r="X146" s="59"/>
      <c r="Y146" s="59"/>
      <c r="Z146" s="59"/>
      <c r="AA146" s="59"/>
      <c r="AB146" s="59"/>
      <c r="AC146" s="59"/>
      <c r="AD146" s="59"/>
      <c r="AE146" s="59"/>
      <c r="AF146" s="59"/>
      <c r="AG146" s="59"/>
      <c r="AH146" s="59"/>
      <c r="AI146" s="59"/>
      <c r="AJ146" s="59"/>
      <c r="AK146" s="59"/>
      <c r="AL146" s="59"/>
      <c r="AM146" s="59"/>
      <c r="AN146" s="59"/>
      <c r="AO146" s="59"/>
      <c r="AP146" s="59"/>
      <c r="AQ146" s="59"/>
      <c r="AR146" s="59"/>
      <c r="AS146" s="59"/>
      <c r="AT146" s="59"/>
      <c r="AU146" s="59"/>
      <c r="AV146" s="59"/>
      <c r="AW146" s="59"/>
      <c r="AX146" s="59"/>
      <c r="AY146" s="59"/>
      <c r="AZ146" s="59"/>
      <c r="BA146" s="59"/>
      <c r="BB146" s="59"/>
      <c r="BC146" s="59"/>
      <c r="BD146" s="59"/>
      <c r="BE146" s="59"/>
      <c r="BF146" s="59"/>
      <c r="BG146" s="59"/>
    </row>
    <row r="147" spans="1:59">
      <c r="A147" s="59"/>
      <c r="B147" s="59"/>
      <c r="C147" s="59"/>
      <c r="D147" s="59"/>
      <c r="E147" s="59"/>
      <c r="F147" s="59"/>
      <c r="G147" s="59"/>
      <c r="H147" s="59"/>
      <c r="I147" s="59"/>
      <c r="J147" s="59"/>
      <c r="K147" s="59"/>
      <c r="L147" s="59"/>
      <c r="M147" s="59"/>
      <c r="N147" s="59"/>
      <c r="O147" s="59"/>
      <c r="P147" s="59"/>
      <c r="Q147" s="59"/>
      <c r="R147" s="59"/>
      <c r="S147" s="59"/>
      <c r="T147" s="59"/>
      <c r="U147" s="59"/>
      <c r="V147" s="59"/>
      <c r="W147" s="59"/>
      <c r="X147" s="59"/>
      <c r="Y147" s="59"/>
      <c r="Z147" s="59"/>
      <c r="AA147" s="59"/>
      <c r="AB147" s="59"/>
      <c r="AC147" s="59"/>
      <c r="AD147" s="59"/>
      <c r="AE147" s="59"/>
      <c r="AF147" s="59"/>
      <c r="AG147" s="59"/>
      <c r="AH147" s="59"/>
      <c r="AI147" s="59"/>
      <c r="AJ147" s="59"/>
      <c r="AK147" s="59"/>
      <c r="AL147" s="59"/>
      <c r="AM147" s="59"/>
      <c r="AN147" s="59"/>
      <c r="AO147" s="59"/>
      <c r="AP147" s="59"/>
      <c r="AQ147" s="59"/>
      <c r="AR147" s="59"/>
      <c r="AS147" s="59"/>
      <c r="AT147" s="59"/>
      <c r="AU147" s="59"/>
      <c r="AV147" s="59"/>
      <c r="AW147" s="59"/>
      <c r="AX147" s="59"/>
      <c r="AY147" s="59"/>
      <c r="AZ147" s="59"/>
      <c r="BA147" s="59"/>
      <c r="BB147" s="59"/>
      <c r="BC147" s="59"/>
      <c r="BD147" s="59"/>
      <c r="BE147" s="59"/>
      <c r="BF147" s="59"/>
      <c r="BG147" s="59"/>
    </row>
    <row r="148" spans="1:59">
      <c r="A148" s="59"/>
      <c r="B148" s="59"/>
      <c r="C148" s="59"/>
      <c r="D148" s="59"/>
      <c r="E148" s="59"/>
      <c r="F148" s="59"/>
      <c r="G148" s="59"/>
      <c r="H148" s="59"/>
      <c r="I148" s="59"/>
      <c r="J148" s="59"/>
      <c r="K148" s="59"/>
      <c r="L148" s="59"/>
      <c r="M148" s="59"/>
      <c r="N148" s="59"/>
      <c r="O148" s="59"/>
      <c r="P148" s="59"/>
      <c r="Q148" s="59"/>
      <c r="R148" s="59"/>
      <c r="S148" s="59"/>
      <c r="T148" s="59"/>
      <c r="U148" s="59"/>
      <c r="V148" s="59"/>
      <c r="W148" s="59"/>
      <c r="X148" s="59"/>
      <c r="Y148" s="59"/>
      <c r="Z148" s="59"/>
      <c r="AA148" s="59"/>
      <c r="AB148" s="59"/>
      <c r="AC148" s="59"/>
      <c r="AD148" s="59"/>
      <c r="AE148" s="59"/>
      <c r="AF148" s="59"/>
      <c r="AG148" s="59"/>
      <c r="AH148" s="59"/>
      <c r="AI148" s="59"/>
      <c r="AJ148" s="59"/>
      <c r="AK148" s="59"/>
      <c r="AL148" s="59"/>
      <c r="AM148" s="59"/>
      <c r="AN148" s="59"/>
      <c r="AO148" s="59"/>
      <c r="AP148" s="59"/>
      <c r="AQ148" s="59"/>
      <c r="AR148" s="59"/>
      <c r="AS148" s="59"/>
      <c r="AT148" s="59"/>
      <c r="AU148" s="59"/>
      <c r="AV148" s="59"/>
      <c r="AW148" s="59"/>
      <c r="AX148" s="59"/>
      <c r="AY148" s="59"/>
      <c r="AZ148" s="59"/>
      <c r="BA148" s="59"/>
      <c r="BB148" s="59"/>
      <c r="BC148" s="59"/>
      <c r="BD148" s="59"/>
      <c r="BE148" s="59"/>
      <c r="BF148" s="59"/>
      <c r="BG148" s="59"/>
    </row>
    <row r="149" spans="1:59">
      <c r="A149" s="59"/>
      <c r="B149" s="59"/>
      <c r="C149" s="59"/>
      <c r="D149" s="59"/>
      <c r="E149" s="59"/>
      <c r="F149" s="59"/>
      <c r="G149" s="59"/>
      <c r="H149" s="59"/>
      <c r="I149" s="59"/>
      <c r="J149" s="59"/>
      <c r="K149" s="59"/>
      <c r="L149" s="59"/>
      <c r="M149" s="59"/>
      <c r="N149" s="59"/>
      <c r="O149" s="59"/>
      <c r="P149" s="59"/>
      <c r="Q149" s="59"/>
      <c r="R149" s="59"/>
      <c r="S149" s="59"/>
      <c r="T149" s="59"/>
      <c r="U149" s="59"/>
      <c r="V149" s="59"/>
      <c r="W149" s="59"/>
      <c r="X149" s="59"/>
      <c r="Y149" s="59"/>
      <c r="Z149" s="59"/>
      <c r="AA149" s="59"/>
      <c r="AB149" s="59"/>
      <c r="AC149" s="59"/>
      <c r="AD149" s="59"/>
      <c r="AE149" s="59"/>
      <c r="AF149" s="59"/>
      <c r="AG149" s="59"/>
      <c r="AH149" s="59"/>
      <c r="AI149" s="59"/>
      <c r="AJ149" s="59"/>
      <c r="AK149" s="59"/>
      <c r="AL149" s="59"/>
      <c r="AM149" s="59"/>
      <c r="AN149" s="59"/>
      <c r="AO149" s="59"/>
      <c r="AP149" s="59"/>
      <c r="AQ149" s="59"/>
      <c r="AR149" s="59"/>
      <c r="AS149" s="59"/>
      <c r="AT149" s="59"/>
      <c r="AU149" s="59"/>
      <c r="AV149" s="59"/>
      <c r="AW149" s="59"/>
      <c r="AX149" s="59"/>
      <c r="AY149" s="59"/>
      <c r="AZ149" s="59"/>
      <c r="BA149" s="59"/>
      <c r="BB149" s="59"/>
      <c r="BC149" s="59"/>
      <c r="BD149" s="59"/>
      <c r="BE149" s="59"/>
      <c r="BF149" s="59"/>
      <c r="BG149" s="59"/>
    </row>
    <row r="150" spans="1:59">
      <c r="A150" s="59"/>
      <c r="B150" s="59"/>
      <c r="C150" s="59"/>
      <c r="D150" s="59"/>
      <c r="E150" s="59"/>
      <c r="F150" s="59"/>
      <c r="G150" s="59"/>
      <c r="H150" s="59"/>
      <c r="I150" s="59"/>
      <c r="J150" s="59"/>
      <c r="K150" s="59"/>
      <c r="L150" s="59"/>
      <c r="M150" s="59"/>
      <c r="N150" s="59"/>
      <c r="O150" s="59"/>
      <c r="P150" s="59"/>
      <c r="Q150" s="59"/>
      <c r="R150" s="59"/>
      <c r="S150" s="59"/>
      <c r="T150" s="59"/>
      <c r="U150" s="59"/>
      <c r="V150" s="59"/>
      <c r="W150" s="59"/>
      <c r="X150" s="59"/>
      <c r="Y150" s="59"/>
      <c r="Z150" s="59"/>
      <c r="AA150" s="59"/>
      <c r="AB150" s="59"/>
      <c r="AC150" s="59"/>
      <c r="AD150" s="59"/>
      <c r="AE150" s="59"/>
      <c r="AF150" s="59"/>
      <c r="AG150" s="59"/>
      <c r="AH150" s="59"/>
      <c r="AI150" s="59"/>
      <c r="AJ150" s="59"/>
      <c r="AK150" s="59"/>
      <c r="AL150" s="59"/>
      <c r="AM150" s="59"/>
      <c r="AN150" s="59"/>
      <c r="AO150" s="59"/>
      <c r="AP150" s="59"/>
      <c r="AQ150" s="59"/>
      <c r="AR150" s="59"/>
      <c r="AS150" s="59"/>
      <c r="AT150" s="59"/>
      <c r="AU150" s="59"/>
      <c r="AV150" s="59"/>
      <c r="AW150" s="59"/>
      <c r="AX150" s="59"/>
      <c r="AY150" s="59"/>
      <c r="AZ150" s="59"/>
      <c r="BA150" s="59"/>
      <c r="BB150" s="59"/>
      <c r="BC150" s="59"/>
      <c r="BD150" s="59"/>
      <c r="BE150" s="59"/>
      <c r="BF150" s="59"/>
      <c r="BG150" s="59"/>
    </row>
    <row r="151" spans="1:59">
      <c r="A151" s="59"/>
      <c r="B151" s="59"/>
      <c r="C151" s="59"/>
      <c r="D151" s="59"/>
      <c r="E151" s="59"/>
      <c r="F151" s="59"/>
      <c r="G151" s="59"/>
      <c r="H151" s="59"/>
      <c r="I151" s="59"/>
      <c r="J151" s="59"/>
      <c r="K151" s="59"/>
      <c r="L151" s="59"/>
      <c r="M151" s="59"/>
      <c r="N151" s="59"/>
      <c r="O151" s="59"/>
      <c r="P151" s="59"/>
      <c r="Q151" s="59"/>
      <c r="R151" s="59"/>
      <c r="S151" s="59"/>
      <c r="T151" s="59"/>
      <c r="U151" s="59"/>
      <c r="V151" s="59"/>
      <c r="W151" s="59"/>
      <c r="X151" s="59"/>
      <c r="Y151" s="59"/>
      <c r="Z151" s="59"/>
      <c r="AA151" s="59"/>
      <c r="AB151" s="59"/>
      <c r="AC151" s="59"/>
      <c r="AD151" s="59"/>
      <c r="AE151" s="59"/>
      <c r="AF151" s="59"/>
      <c r="AG151" s="59"/>
      <c r="AH151" s="59"/>
      <c r="AI151" s="59"/>
      <c r="AJ151" s="59"/>
      <c r="AK151" s="59"/>
      <c r="AL151" s="59"/>
      <c r="AM151" s="59"/>
      <c r="AN151" s="59"/>
      <c r="AO151" s="59"/>
      <c r="AP151" s="59"/>
      <c r="AQ151" s="59"/>
      <c r="AR151" s="59"/>
      <c r="AS151" s="59"/>
      <c r="AT151" s="59"/>
      <c r="AU151" s="59"/>
      <c r="AV151" s="59"/>
      <c r="AW151" s="59"/>
      <c r="AX151" s="59"/>
      <c r="AY151" s="59"/>
      <c r="AZ151" s="59"/>
      <c r="BA151" s="59"/>
      <c r="BB151" s="59"/>
      <c r="BC151" s="59"/>
      <c r="BD151" s="59"/>
      <c r="BE151" s="59"/>
      <c r="BF151" s="59"/>
      <c r="BG151" s="59"/>
    </row>
    <row r="152" spans="1:59">
      <c r="A152" s="59"/>
      <c r="B152" s="59"/>
      <c r="C152" s="59"/>
      <c r="D152" s="59"/>
      <c r="E152" s="59"/>
      <c r="F152" s="59"/>
      <c r="G152" s="59"/>
      <c r="H152" s="59"/>
      <c r="I152" s="59"/>
      <c r="J152" s="59"/>
      <c r="K152" s="59"/>
      <c r="L152" s="59"/>
      <c r="M152" s="59"/>
      <c r="N152" s="59"/>
      <c r="O152" s="59"/>
      <c r="P152" s="59"/>
      <c r="Q152" s="59"/>
      <c r="R152" s="59"/>
      <c r="S152" s="59"/>
      <c r="T152" s="59"/>
      <c r="U152" s="59"/>
      <c r="V152" s="59"/>
      <c r="W152" s="59"/>
      <c r="X152" s="59"/>
      <c r="Y152" s="59"/>
      <c r="Z152" s="59"/>
      <c r="AA152" s="59"/>
      <c r="AB152" s="59"/>
      <c r="AC152" s="59"/>
      <c r="AD152" s="59"/>
      <c r="AE152" s="59"/>
      <c r="AF152" s="59"/>
      <c r="AG152" s="59"/>
      <c r="AH152" s="59"/>
      <c r="AI152" s="59"/>
      <c r="AJ152" s="59"/>
      <c r="AK152" s="59"/>
      <c r="AL152" s="59"/>
      <c r="AM152" s="59"/>
      <c r="AN152" s="59"/>
      <c r="AO152" s="59"/>
      <c r="AP152" s="59"/>
      <c r="AQ152" s="59"/>
      <c r="AR152" s="59"/>
      <c r="AS152" s="59"/>
      <c r="AT152" s="59"/>
      <c r="AU152" s="59"/>
      <c r="AV152" s="59"/>
      <c r="AW152" s="59"/>
      <c r="AX152" s="59"/>
      <c r="AY152" s="59"/>
      <c r="AZ152" s="59"/>
      <c r="BA152" s="59"/>
      <c r="BB152" s="59"/>
      <c r="BC152" s="59"/>
      <c r="BD152" s="59"/>
      <c r="BE152" s="59"/>
      <c r="BF152" s="59"/>
      <c r="BG152" s="59"/>
    </row>
    <row r="153" spans="1:59">
      <c r="A153" s="59"/>
      <c r="B153" s="59"/>
      <c r="C153" s="59"/>
      <c r="D153" s="59"/>
      <c r="E153" s="59"/>
      <c r="F153" s="59"/>
      <c r="G153" s="59"/>
      <c r="H153" s="59"/>
      <c r="I153" s="59"/>
      <c r="J153" s="59"/>
      <c r="K153" s="59"/>
      <c r="L153" s="59"/>
      <c r="M153" s="59"/>
      <c r="N153" s="59"/>
      <c r="O153" s="59"/>
      <c r="P153" s="59"/>
      <c r="Q153" s="59"/>
      <c r="R153" s="59"/>
      <c r="S153" s="59"/>
      <c r="T153" s="59"/>
      <c r="U153" s="59"/>
      <c r="V153" s="59"/>
      <c r="W153" s="59"/>
      <c r="X153" s="59"/>
      <c r="Y153" s="59"/>
      <c r="Z153" s="59"/>
      <c r="AA153" s="59"/>
      <c r="AB153" s="59"/>
      <c r="AC153" s="59"/>
      <c r="AD153" s="59"/>
      <c r="AE153" s="59"/>
      <c r="AF153" s="59"/>
      <c r="AG153" s="59"/>
      <c r="AH153" s="59"/>
      <c r="AI153" s="59"/>
      <c r="AJ153" s="59"/>
      <c r="AK153" s="59"/>
      <c r="AL153" s="59"/>
      <c r="AM153" s="59"/>
      <c r="AN153" s="59"/>
      <c r="AO153" s="59"/>
      <c r="AP153" s="59"/>
      <c r="AQ153" s="59"/>
      <c r="AR153" s="59"/>
      <c r="AS153" s="59"/>
      <c r="AT153" s="59"/>
      <c r="AU153" s="59"/>
      <c r="AV153" s="59"/>
      <c r="AW153" s="59"/>
      <c r="AX153" s="59"/>
      <c r="AY153" s="59"/>
      <c r="AZ153" s="59"/>
      <c r="BA153" s="59"/>
      <c r="BB153" s="59"/>
      <c r="BC153" s="59"/>
      <c r="BD153" s="59"/>
      <c r="BE153" s="59"/>
      <c r="BF153" s="59"/>
      <c r="BG153" s="59"/>
    </row>
    <row r="154" spans="1:59">
      <c r="A154" s="59"/>
      <c r="B154" s="59"/>
      <c r="C154" s="59"/>
      <c r="D154" s="59"/>
      <c r="E154" s="59"/>
      <c r="F154" s="59"/>
      <c r="G154" s="59"/>
      <c r="H154" s="59"/>
      <c r="I154" s="59"/>
      <c r="J154" s="59"/>
      <c r="K154" s="59"/>
      <c r="L154" s="59"/>
      <c r="M154" s="59"/>
      <c r="N154" s="59"/>
      <c r="O154" s="59"/>
      <c r="P154" s="59"/>
      <c r="Q154" s="59"/>
      <c r="R154" s="59"/>
      <c r="S154" s="59"/>
      <c r="T154" s="59"/>
      <c r="U154" s="59"/>
      <c r="V154" s="59"/>
      <c r="W154" s="59"/>
      <c r="X154" s="59"/>
      <c r="Y154" s="59"/>
      <c r="Z154" s="59"/>
      <c r="AA154" s="59"/>
      <c r="AB154" s="59"/>
      <c r="AC154" s="59"/>
      <c r="AD154" s="59"/>
      <c r="AE154" s="59"/>
      <c r="AF154" s="59"/>
      <c r="AG154" s="59"/>
      <c r="AH154" s="59"/>
      <c r="AI154" s="59"/>
      <c r="AJ154" s="59"/>
      <c r="AK154" s="59"/>
      <c r="AL154" s="59"/>
      <c r="AM154" s="59"/>
      <c r="AN154" s="59"/>
      <c r="AO154" s="59"/>
      <c r="AP154" s="59"/>
      <c r="AQ154" s="59"/>
      <c r="AR154" s="59"/>
      <c r="AS154" s="59"/>
      <c r="AT154" s="59"/>
      <c r="AU154" s="59"/>
      <c r="AV154" s="59"/>
      <c r="AW154" s="59"/>
      <c r="AX154" s="59"/>
      <c r="AY154" s="59"/>
      <c r="AZ154" s="59"/>
      <c r="BA154" s="59"/>
      <c r="BB154" s="59"/>
      <c r="BC154" s="59"/>
      <c r="BD154" s="59"/>
      <c r="BE154" s="59"/>
      <c r="BF154" s="59"/>
      <c r="BG154" s="59"/>
    </row>
    <row r="155" spans="1:59">
      <c r="A155" s="59"/>
      <c r="B155" s="59"/>
      <c r="C155" s="59"/>
      <c r="D155" s="59"/>
      <c r="E155" s="59"/>
      <c r="F155" s="59"/>
      <c r="G155" s="59"/>
      <c r="H155" s="59"/>
      <c r="I155" s="59"/>
      <c r="J155" s="59"/>
      <c r="K155" s="59"/>
      <c r="L155" s="59"/>
      <c r="M155" s="59"/>
      <c r="N155" s="59"/>
      <c r="O155" s="59"/>
      <c r="P155" s="59"/>
      <c r="Q155" s="59"/>
      <c r="R155" s="59"/>
      <c r="S155" s="59"/>
      <c r="T155" s="59"/>
      <c r="U155" s="59"/>
      <c r="V155" s="59"/>
      <c r="W155" s="59"/>
      <c r="X155" s="59"/>
      <c r="Y155" s="59"/>
      <c r="Z155" s="59"/>
      <c r="AA155" s="59"/>
      <c r="AB155" s="59"/>
      <c r="AC155" s="59"/>
      <c r="AD155" s="59"/>
      <c r="AE155" s="59"/>
      <c r="AF155" s="59"/>
      <c r="AG155" s="59"/>
      <c r="AH155" s="59"/>
      <c r="AI155" s="59"/>
      <c r="AJ155" s="59"/>
      <c r="AK155" s="59"/>
      <c r="AL155" s="59"/>
      <c r="AM155" s="59"/>
      <c r="AN155" s="59"/>
      <c r="AO155" s="59"/>
      <c r="AP155" s="59"/>
      <c r="AQ155" s="59"/>
      <c r="AR155" s="59"/>
      <c r="AS155" s="59"/>
      <c r="AT155" s="59"/>
      <c r="AU155" s="59"/>
      <c r="AV155" s="59"/>
      <c r="AW155" s="59"/>
      <c r="AX155" s="59"/>
      <c r="AY155" s="59"/>
      <c r="AZ155" s="59"/>
      <c r="BA155" s="59"/>
      <c r="BB155" s="59"/>
      <c r="BC155" s="59"/>
      <c r="BD155" s="59"/>
      <c r="BE155" s="59"/>
      <c r="BF155" s="59"/>
      <c r="BG155" s="59"/>
    </row>
    <row r="156" spans="1:59">
      <c r="A156" s="59"/>
      <c r="B156" s="59"/>
      <c r="C156" s="59"/>
      <c r="D156" s="59"/>
      <c r="E156" s="59"/>
      <c r="F156" s="59"/>
      <c r="G156" s="59"/>
      <c r="H156" s="59"/>
      <c r="I156" s="59"/>
      <c r="J156" s="59"/>
      <c r="K156" s="59"/>
      <c r="L156" s="59"/>
      <c r="M156" s="59"/>
      <c r="N156" s="59"/>
      <c r="O156" s="59"/>
      <c r="P156" s="59"/>
      <c r="Q156" s="59"/>
      <c r="R156" s="59"/>
      <c r="S156" s="59"/>
      <c r="T156" s="59"/>
      <c r="U156" s="59"/>
      <c r="V156" s="59"/>
      <c r="W156" s="59"/>
      <c r="X156" s="59"/>
      <c r="Y156" s="59"/>
      <c r="Z156" s="59"/>
      <c r="AA156" s="59"/>
      <c r="AB156" s="59"/>
      <c r="AC156" s="59"/>
      <c r="AD156" s="59"/>
      <c r="AE156" s="59"/>
      <c r="AF156" s="59"/>
      <c r="AG156" s="59"/>
      <c r="AH156" s="59"/>
      <c r="AI156" s="59"/>
      <c r="AJ156" s="59"/>
      <c r="AK156" s="59"/>
      <c r="AL156" s="59"/>
      <c r="AM156" s="59"/>
      <c r="AN156" s="59"/>
      <c r="AO156" s="59"/>
      <c r="AP156" s="59"/>
      <c r="AQ156" s="59"/>
      <c r="AR156" s="59"/>
      <c r="AS156" s="59"/>
      <c r="AT156" s="59"/>
      <c r="AU156" s="59"/>
      <c r="AV156" s="59"/>
      <c r="AW156" s="59"/>
      <c r="AX156" s="59"/>
      <c r="AY156" s="59"/>
      <c r="AZ156" s="59"/>
      <c r="BA156" s="59"/>
      <c r="BB156" s="59"/>
      <c r="BC156" s="59"/>
      <c r="BD156" s="59"/>
      <c r="BE156" s="59"/>
      <c r="BF156" s="59"/>
      <c r="BG156" s="59"/>
    </row>
    <row r="157" spans="1:59">
      <c r="A157" s="59"/>
      <c r="B157" s="59"/>
      <c r="C157" s="59"/>
      <c r="D157" s="59"/>
      <c r="E157" s="59"/>
      <c r="F157" s="59"/>
      <c r="G157" s="59"/>
      <c r="H157" s="59"/>
      <c r="I157" s="59"/>
      <c r="J157" s="59"/>
      <c r="K157" s="59"/>
      <c r="L157" s="59"/>
      <c r="M157" s="59"/>
      <c r="N157" s="59"/>
      <c r="O157" s="59"/>
      <c r="P157" s="59"/>
      <c r="Q157" s="59"/>
      <c r="R157" s="59"/>
      <c r="S157" s="59"/>
      <c r="T157" s="59"/>
      <c r="U157" s="59"/>
      <c r="V157" s="59"/>
      <c r="W157" s="59"/>
      <c r="X157" s="59"/>
      <c r="Y157" s="59"/>
      <c r="Z157" s="59"/>
      <c r="AA157" s="59"/>
      <c r="AB157" s="59"/>
      <c r="AC157" s="59"/>
      <c r="AD157" s="59"/>
      <c r="AE157" s="59"/>
      <c r="AF157" s="59"/>
      <c r="AG157" s="59"/>
      <c r="AH157" s="59"/>
      <c r="AI157" s="59"/>
      <c r="AJ157" s="59"/>
      <c r="AK157" s="59"/>
      <c r="AL157" s="59"/>
      <c r="AM157" s="59"/>
      <c r="AN157" s="59"/>
      <c r="AO157" s="59"/>
      <c r="AP157" s="59"/>
      <c r="AQ157" s="59"/>
      <c r="AR157" s="59"/>
      <c r="AS157" s="59"/>
      <c r="AT157" s="59"/>
      <c r="AU157" s="59"/>
      <c r="AV157" s="59"/>
      <c r="AW157" s="59"/>
      <c r="AX157" s="59"/>
      <c r="AY157" s="59"/>
      <c r="AZ157" s="59"/>
      <c r="BA157" s="59"/>
      <c r="BB157" s="59"/>
      <c r="BC157" s="59"/>
      <c r="BD157" s="59"/>
      <c r="BE157" s="59"/>
      <c r="BF157" s="59"/>
      <c r="BG157" s="59"/>
    </row>
    <row r="158" spans="1:59">
      <c r="A158" s="59"/>
      <c r="B158" s="59"/>
      <c r="C158" s="59"/>
      <c r="D158" s="59"/>
      <c r="E158" s="59"/>
      <c r="F158" s="59"/>
      <c r="G158" s="59"/>
      <c r="H158" s="59"/>
      <c r="I158" s="59"/>
      <c r="J158" s="59"/>
      <c r="K158" s="59"/>
      <c r="L158" s="59"/>
      <c r="M158" s="59"/>
      <c r="N158" s="59"/>
      <c r="O158" s="59"/>
      <c r="P158" s="59"/>
      <c r="Q158" s="59"/>
      <c r="R158" s="59"/>
      <c r="S158" s="59"/>
      <c r="T158" s="59"/>
      <c r="U158" s="59"/>
      <c r="V158" s="59"/>
      <c r="W158" s="59"/>
      <c r="X158" s="59"/>
      <c r="Y158" s="59"/>
      <c r="Z158" s="59"/>
      <c r="AA158" s="59"/>
      <c r="AB158" s="59"/>
      <c r="AC158" s="59"/>
      <c r="AD158" s="59"/>
      <c r="AE158" s="59"/>
      <c r="AF158" s="59"/>
      <c r="AG158" s="59"/>
      <c r="AH158" s="59"/>
      <c r="AI158" s="59"/>
      <c r="AJ158" s="59"/>
      <c r="AK158" s="59"/>
      <c r="AL158" s="59"/>
      <c r="AM158" s="59"/>
      <c r="AN158" s="59"/>
      <c r="AO158" s="59"/>
      <c r="AP158" s="59"/>
      <c r="AQ158" s="59"/>
      <c r="AR158" s="59"/>
      <c r="AS158" s="59"/>
      <c r="AT158" s="59"/>
      <c r="AU158" s="59"/>
      <c r="AV158" s="59"/>
      <c r="AW158" s="59"/>
      <c r="AX158" s="59"/>
      <c r="AY158" s="59"/>
      <c r="AZ158" s="59"/>
      <c r="BA158" s="59"/>
      <c r="BB158" s="59"/>
      <c r="BC158" s="59"/>
      <c r="BD158" s="59"/>
      <c r="BE158" s="59"/>
      <c r="BF158" s="59"/>
      <c r="BG158" s="59"/>
    </row>
    <row r="159" spans="1:59">
      <c r="A159" s="59"/>
      <c r="B159" s="59"/>
      <c r="C159" s="59"/>
      <c r="D159" s="59"/>
      <c r="E159" s="59"/>
      <c r="F159" s="59"/>
      <c r="G159" s="59"/>
      <c r="H159" s="59"/>
      <c r="I159" s="59"/>
      <c r="J159" s="59"/>
      <c r="K159" s="59"/>
      <c r="L159" s="59"/>
      <c r="M159" s="59"/>
      <c r="N159" s="59"/>
      <c r="O159" s="59"/>
      <c r="P159" s="59"/>
      <c r="Q159" s="59"/>
      <c r="R159" s="59"/>
      <c r="S159" s="59"/>
      <c r="T159" s="59"/>
      <c r="U159" s="59"/>
      <c r="V159" s="59"/>
      <c r="W159" s="59"/>
      <c r="X159" s="59"/>
      <c r="Y159" s="59"/>
      <c r="Z159" s="59"/>
      <c r="AA159" s="59"/>
      <c r="AB159" s="59"/>
      <c r="AC159" s="59"/>
      <c r="AD159" s="59"/>
      <c r="AE159" s="59"/>
      <c r="AF159" s="59"/>
      <c r="AG159" s="59"/>
      <c r="AH159" s="59"/>
      <c r="AI159" s="59"/>
      <c r="AJ159" s="59"/>
      <c r="AK159" s="59"/>
      <c r="AL159" s="59"/>
      <c r="AM159" s="59"/>
      <c r="AN159" s="59"/>
      <c r="AO159" s="59"/>
      <c r="AP159" s="59"/>
      <c r="AQ159" s="59"/>
      <c r="AR159" s="59"/>
      <c r="AS159" s="59"/>
      <c r="AT159" s="59"/>
      <c r="AU159" s="59"/>
      <c r="AV159" s="59"/>
      <c r="AW159" s="59"/>
      <c r="AX159" s="59"/>
      <c r="AY159" s="59"/>
      <c r="AZ159" s="59"/>
      <c r="BA159" s="59"/>
      <c r="BB159" s="59"/>
      <c r="BC159" s="59"/>
      <c r="BD159" s="59"/>
      <c r="BE159" s="59"/>
      <c r="BF159" s="59"/>
      <c r="BG159" s="59"/>
    </row>
    <row r="160" spans="1:59">
      <c r="A160" s="59"/>
      <c r="B160" s="59"/>
      <c r="C160" s="59"/>
      <c r="D160" s="59"/>
      <c r="E160" s="59"/>
      <c r="F160" s="59"/>
      <c r="G160" s="59"/>
      <c r="H160" s="59"/>
      <c r="I160" s="59"/>
      <c r="J160" s="59"/>
      <c r="K160" s="59"/>
      <c r="L160" s="59"/>
      <c r="M160" s="59"/>
      <c r="N160" s="59"/>
      <c r="O160" s="59"/>
      <c r="P160" s="59"/>
      <c r="Q160" s="59"/>
      <c r="R160" s="59"/>
      <c r="S160" s="59"/>
      <c r="T160" s="59"/>
      <c r="U160" s="59"/>
      <c r="V160" s="59"/>
      <c r="W160" s="59"/>
      <c r="X160" s="59"/>
      <c r="Y160" s="59"/>
      <c r="Z160" s="59"/>
      <c r="AA160" s="59"/>
      <c r="AB160" s="59"/>
      <c r="AC160" s="59"/>
      <c r="AD160" s="59"/>
      <c r="AE160" s="59"/>
      <c r="AF160" s="59"/>
      <c r="AG160" s="59"/>
      <c r="AH160" s="59"/>
      <c r="AI160" s="59"/>
      <c r="AJ160" s="59"/>
      <c r="AK160" s="59"/>
      <c r="AL160" s="59"/>
      <c r="AM160" s="59"/>
      <c r="AN160" s="59"/>
      <c r="AO160" s="59"/>
      <c r="AP160" s="59"/>
      <c r="AQ160" s="59"/>
      <c r="AR160" s="59"/>
      <c r="AS160" s="59"/>
      <c r="AT160" s="59"/>
      <c r="AU160" s="59"/>
      <c r="AV160" s="59"/>
      <c r="AW160" s="59"/>
      <c r="AX160" s="59"/>
      <c r="AY160" s="59"/>
      <c r="AZ160" s="59"/>
      <c r="BA160" s="59"/>
      <c r="BB160" s="59"/>
      <c r="BC160" s="59"/>
      <c r="BD160" s="59"/>
      <c r="BE160" s="59"/>
      <c r="BF160" s="59"/>
      <c r="BG160" s="59"/>
    </row>
    <row r="161" spans="1:59">
      <c r="A161" s="59"/>
      <c r="B161" s="59"/>
      <c r="C161" s="59"/>
      <c r="D161" s="59"/>
      <c r="E161" s="59"/>
      <c r="F161" s="59"/>
      <c r="G161" s="59"/>
      <c r="H161" s="59"/>
      <c r="I161" s="59"/>
      <c r="J161" s="59"/>
      <c r="K161" s="59"/>
      <c r="L161" s="59"/>
      <c r="M161" s="59"/>
      <c r="N161" s="59"/>
      <c r="O161" s="59"/>
      <c r="P161" s="59"/>
      <c r="Q161" s="59"/>
      <c r="R161" s="59"/>
      <c r="S161" s="59"/>
      <c r="T161" s="59"/>
      <c r="U161" s="59"/>
      <c r="V161" s="59"/>
      <c r="W161" s="59"/>
      <c r="X161" s="59"/>
      <c r="Y161" s="59"/>
      <c r="Z161" s="59"/>
      <c r="AA161" s="59"/>
      <c r="AB161" s="59"/>
      <c r="AC161" s="59"/>
      <c r="AD161" s="59"/>
      <c r="AE161" s="59"/>
      <c r="AF161" s="59"/>
      <c r="AG161" s="59"/>
      <c r="AH161" s="59"/>
      <c r="AI161" s="59"/>
      <c r="AJ161" s="59"/>
      <c r="AK161" s="59"/>
      <c r="AL161" s="59"/>
      <c r="AM161" s="59"/>
      <c r="AN161" s="59"/>
      <c r="AO161" s="59"/>
      <c r="AP161" s="59"/>
      <c r="AQ161" s="59"/>
      <c r="AR161" s="59"/>
      <c r="AS161" s="59"/>
      <c r="AT161" s="59"/>
      <c r="AU161" s="59"/>
      <c r="AV161" s="59"/>
      <c r="AW161" s="59"/>
      <c r="AX161" s="59"/>
      <c r="AY161" s="59"/>
      <c r="AZ161" s="59"/>
      <c r="BA161" s="59"/>
      <c r="BB161" s="59"/>
      <c r="BC161" s="59"/>
      <c r="BD161" s="59"/>
      <c r="BE161" s="59"/>
      <c r="BF161" s="59"/>
      <c r="BG161" s="59"/>
    </row>
    <row r="162" spans="1:59">
      <c r="A162" s="59"/>
      <c r="B162" s="59"/>
      <c r="C162" s="59"/>
      <c r="D162" s="59"/>
      <c r="E162" s="59"/>
      <c r="F162" s="59"/>
      <c r="G162" s="59"/>
      <c r="H162" s="59"/>
      <c r="I162" s="59"/>
      <c r="J162" s="59"/>
      <c r="K162" s="59"/>
      <c r="L162" s="59"/>
      <c r="M162" s="59"/>
      <c r="N162" s="59"/>
      <c r="O162" s="59"/>
      <c r="P162" s="59"/>
      <c r="Q162" s="59"/>
      <c r="R162" s="59"/>
      <c r="S162" s="59"/>
      <c r="T162" s="59"/>
      <c r="U162" s="59"/>
      <c r="V162" s="59"/>
      <c r="W162" s="59"/>
      <c r="X162" s="59"/>
      <c r="Y162" s="59"/>
      <c r="Z162" s="59"/>
      <c r="AA162" s="59"/>
      <c r="AB162" s="59"/>
      <c r="AC162" s="59"/>
      <c r="AD162" s="59"/>
      <c r="AE162" s="59"/>
      <c r="AF162" s="59"/>
      <c r="AG162" s="59"/>
      <c r="AH162" s="59"/>
      <c r="AI162" s="59"/>
      <c r="AJ162" s="59"/>
      <c r="AK162" s="59"/>
      <c r="AL162" s="59"/>
      <c r="AM162" s="59"/>
      <c r="AN162" s="59"/>
      <c r="AO162" s="59"/>
      <c r="AP162" s="59"/>
      <c r="AQ162" s="59"/>
      <c r="AR162" s="59"/>
      <c r="AS162" s="59"/>
      <c r="AT162" s="59"/>
      <c r="AU162" s="59"/>
      <c r="AV162" s="59"/>
      <c r="AW162" s="59"/>
      <c r="AX162" s="59"/>
      <c r="AY162" s="59"/>
      <c r="AZ162" s="59"/>
      <c r="BA162" s="59"/>
      <c r="BB162" s="59"/>
      <c r="BC162" s="59"/>
      <c r="BD162" s="59"/>
      <c r="BE162" s="59"/>
      <c r="BF162" s="59"/>
      <c r="BG162" s="59"/>
    </row>
    <row r="163" spans="1:59">
      <c r="A163" s="59"/>
      <c r="B163" s="59"/>
      <c r="C163" s="59"/>
      <c r="D163" s="59"/>
      <c r="E163" s="59"/>
      <c r="F163" s="59"/>
      <c r="G163" s="59"/>
      <c r="H163" s="59"/>
      <c r="I163" s="59"/>
      <c r="J163" s="59"/>
      <c r="K163" s="59"/>
      <c r="L163" s="59"/>
      <c r="M163" s="59"/>
      <c r="N163" s="59"/>
      <c r="O163" s="59"/>
      <c r="P163" s="59"/>
      <c r="Q163" s="59"/>
      <c r="R163" s="59"/>
      <c r="S163" s="59"/>
      <c r="T163" s="59"/>
      <c r="U163" s="59"/>
      <c r="V163" s="59"/>
      <c r="W163" s="59"/>
      <c r="X163" s="59"/>
      <c r="Y163" s="59"/>
      <c r="Z163" s="59"/>
      <c r="AA163" s="59"/>
      <c r="AB163" s="59"/>
      <c r="AC163" s="59"/>
      <c r="AD163" s="59"/>
      <c r="AE163" s="59"/>
      <c r="AF163" s="59"/>
      <c r="AG163" s="59"/>
      <c r="AH163" s="59"/>
      <c r="AI163" s="59"/>
      <c r="AJ163" s="59"/>
      <c r="AK163" s="59"/>
      <c r="AL163" s="59"/>
      <c r="AM163" s="59"/>
      <c r="AN163" s="59"/>
      <c r="AO163" s="59"/>
      <c r="AP163" s="59"/>
      <c r="AQ163" s="59"/>
      <c r="AR163" s="59"/>
      <c r="AS163" s="59"/>
      <c r="AT163" s="59"/>
      <c r="AU163" s="59"/>
      <c r="AV163" s="59"/>
      <c r="AW163" s="59"/>
      <c r="AX163" s="59"/>
      <c r="AY163" s="59"/>
      <c r="AZ163" s="59"/>
      <c r="BA163" s="59"/>
      <c r="BB163" s="59"/>
      <c r="BC163" s="59"/>
      <c r="BD163" s="59"/>
      <c r="BE163" s="59"/>
      <c r="BF163" s="59"/>
      <c r="BG163" s="59"/>
    </row>
    <row r="164" spans="1:59">
      <c r="A164" s="59"/>
      <c r="B164" s="59"/>
      <c r="C164" s="59"/>
      <c r="D164" s="59"/>
      <c r="E164" s="59"/>
      <c r="F164" s="59"/>
      <c r="G164" s="59"/>
      <c r="H164" s="59"/>
      <c r="I164" s="59"/>
      <c r="J164" s="59"/>
      <c r="K164" s="59"/>
      <c r="L164" s="59"/>
      <c r="M164" s="59"/>
      <c r="N164" s="59"/>
      <c r="O164" s="59"/>
      <c r="P164" s="59"/>
      <c r="Q164" s="59"/>
      <c r="R164" s="59"/>
      <c r="S164" s="59"/>
      <c r="T164" s="59"/>
      <c r="U164" s="59"/>
      <c r="V164" s="59"/>
      <c r="W164" s="59"/>
      <c r="X164" s="59"/>
      <c r="Y164" s="59"/>
      <c r="Z164" s="59"/>
      <c r="AA164" s="59"/>
      <c r="AB164" s="59"/>
      <c r="AC164" s="59"/>
      <c r="AD164" s="59"/>
      <c r="AE164" s="59"/>
      <c r="AF164" s="59"/>
      <c r="AG164" s="59"/>
      <c r="AH164" s="59"/>
      <c r="AI164" s="59"/>
      <c r="AJ164" s="59"/>
      <c r="AK164" s="59"/>
      <c r="AL164" s="59"/>
      <c r="AM164" s="59"/>
      <c r="AN164" s="59"/>
      <c r="AO164" s="59"/>
      <c r="AP164" s="59"/>
      <c r="AQ164" s="59"/>
      <c r="AR164" s="59"/>
      <c r="AS164" s="59"/>
      <c r="AT164" s="59"/>
      <c r="AU164" s="59"/>
      <c r="AV164" s="59"/>
      <c r="AW164" s="59"/>
      <c r="AX164" s="59"/>
      <c r="AY164" s="59"/>
      <c r="AZ164" s="59"/>
      <c r="BA164" s="59"/>
      <c r="BB164" s="59"/>
      <c r="BC164" s="59"/>
      <c r="BD164" s="59"/>
      <c r="BE164" s="59"/>
      <c r="BF164" s="59"/>
      <c r="BG164" s="59"/>
    </row>
    <row r="165" spans="1:59">
      <c r="A165" s="59"/>
      <c r="B165" s="59"/>
      <c r="C165" s="59"/>
      <c r="D165" s="59"/>
      <c r="E165" s="59"/>
      <c r="F165" s="59"/>
      <c r="G165" s="59"/>
      <c r="H165" s="59"/>
      <c r="I165" s="59"/>
      <c r="J165" s="59"/>
      <c r="K165" s="59"/>
      <c r="L165" s="59"/>
      <c r="M165" s="59"/>
      <c r="N165" s="59"/>
      <c r="O165" s="59"/>
      <c r="P165" s="59"/>
      <c r="Q165" s="59"/>
      <c r="R165" s="59"/>
      <c r="S165" s="59"/>
      <c r="T165" s="59"/>
      <c r="U165" s="59"/>
      <c r="V165" s="59"/>
      <c r="W165" s="59"/>
      <c r="X165" s="59"/>
      <c r="Y165" s="59"/>
      <c r="Z165" s="59"/>
      <c r="AA165" s="59"/>
      <c r="AB165" s="59"/>
      <c r="AC165" s="59"/>
      <c r="AD165" s="59"/>
      <c r="AE165" s="59"/>
      <c r="AF165" s="59"/>
      <c r="AG165" s="59"/>
      <c r="AH165" s="59"/>
      <c r="AI165" s="59"/>
      <c r="AJ165" s="59"/>
      <c r="AK165" s="59"/>
      <c r="AL165" s="59"/>
      <c r="AM165" s="59"/>
      <c r="AN165" s="59"/>
      <c r="AO165" s="59"/>
      <c r="AP165" s="59"/>
      <c r="AQ165" s="59"/>
      <c r="AR165" s="59"/>
      <c r="AS165" s="59"/>
      <c r="AT165" s="59"/>
      <c r="AU165" s="59"/>
      <c r="AV165" s="59"/>
      <c r="AW165" s="59"/>
      <c r="AX165" s="59"/>
      <c r="AY165" s="59"/>
      <c r="AZ165" s="59"/>
      <c r="BA165" s="59"/>
      <c r="BB165" s="59"/>
      <c r="BC165" s="59"/>
      <c r="BD165" s="59"/>
      <c r="BE165" s="59"/>
      <c r="BF165" s="59"/>
      <c r="BG165" s="59"/>
    </row>
    <row r="166" spans="1:59">
      <c r="A166" s="59"/>
      <c r="B166" s="59"/>
      <c r="C166" s="59"/>
      <c r="D166" s="59"/>
      <c r="E166" s="59"/>
      <c r="F166" s="59"/>
      <c r="G166" s="59"/>
      <c r="H166" s="59"/>
      <c r="I166" s="59"/>
      <c r="J166" s="59"/>
      <c r="K166" s="59"/>
      <c r="L166" s="59"/>
      <c r="M166" s="59"/>
      <c r="N166" s="59"/>
      <c r="O166" s="59"/>
      <c r="P166" s="59"/>
      <c r="Q166" s="59"/>
      <c r="R166" s="59"/>
      <c r="S166" s="59"/>
      <c r="T166" s="59"/>
      <c r="U166" s="59"/>
      <c r="V166" s="59"/>
      <c r="W166" s="59"/>
      <c r="X166" s="59"/>
      <c r="Y166" s="59"/>
      <c r="Z166" s="59"/>
      <c r="AA166" s="59"/>
      <c r="AB166" s="59"/>
      <c r="AC166" s="59"/>
      <c r="AD166" s="59"/>
      <c r="AE166" s="59"/>
      <c r="AF166" s="59"/>
      <c r="AG166" s="59"/>
      <c r="AH166" s="59"/>
      <c r="AI166" s="59"/>
      <c r="AJ166" s="59"/>
      <c r="AK166" s="59"/>
      <c r="AL166" s="59"/>
      <c r="AM166" s="59"/>
      <c r="AN166" s="59"/>
      <c r="AO166" s="59"/>
      <c r="AP166" s="59"/>
      <c r="AQ166" s="59"/>
      <c r="AR166" s="59"/>
      <c r="AS166" s="59"/>
      <c r="AT166" s="59"/>
      <c r="AU166" s="59"/>
      <c r="AV166" s="59"/>
      <c r="AW166" s="59"/>
      <c r="AX166" s="59"/>
      <c r="AY166" s="59"/>
      <c r="AZ166" s="59"/>
      <c r="BA166" s="59"/>
      <c r="BB166" s="59"/>
      <c r="BC166" s="59"/>
      <c r="BD166" s="59"/>
      <c r="BE166" s="59"/>
      <c r="BF166" s="59"/>
      <c r="BG166" s="59"/>
    </row>
    <row r="167" spans="1:59">
      <c r="A167" s="59"/>
      <c r="B167" s="59"/>
      <c r="C167" s="59"/>
      <c r="D167" s="59"/>
      <c r="E167" s="59"/>
      <c r="F167" s="59"/>
      <c r="G167" s="59"/>
      <c r="H167" s="59"/>
      <c r="I167" s="59"/>
      <c r="J167" s="59"/>
      <c r="K167" s="59"/>
      <c r="L167" s="59"/>
      <c r="M167" s="59"/>
      <c r="N167" s="59"/>
      <c r="O167" s="59"/>
      <c r="P167" s="59"/>
      <c r="Q167" s="59"/>
      <c r="R167" s="59"/>
      <c r="S167" s="59"/>
      <c r="T167" s="59"/>
      <c r="U167" s="59"/>
      <c r="V167" s="59"/>
      <c r="W167" s="59"/>
      <c r="X167" s="59"/>
      <c r="Y167" s="59"/>
      <c r="Z167" s="59"/>
      <c r="AA167" s="59"/>
      <c r="AB167" s="59"/>
      <c r="AC167" s="59"/>
      <c r="AD167" s="59"/>
      <c r="AE167" s="59"/>
      <c r="AF167" s="59"/>
      <c r="AG167" s="59"/>
      <c r="AH167" s="59"/>
      <c r="AI167" s="59"/>
      <c r="AJ167" s="59"/>
      <c r="AK167" s="59"/>
      <c r="AL167" s="59"/>
      <c r="AM167" s="59"/>
      <c r="AN167" s="59"/>
      <c r="AO167" s="59"/>
      <c r="AP167" s="59"/>
      <c r="AQ167" s="59"/>
      <c r="AR167" s="59"/>
      <c r="AS167" s="59"/>
      <c r="AT167" s="59"/>
      <c r="AU167" s="59"/>
      <c r="AV167" s="59"/>
      <c r="AW167" s="59"/>
      <c r="AX167" s="59"/>
      <c r="AY167" s="59"/>
      <c r="AZ167" s="59"/>
      <c r="BA167" s="59"/>
      <c r="BB167" s="59"/>
      <c r="BC167" s="59"/>
      <c r="BD167" s="59"/>
      <c r="BE167" s="59"/>
      <c r="BF167" s="59"/>
      <c r="BG167" s="59"/>
    </row>
    <row r="168" spans="1:59">
      <c r="A168" s="59"/>
      <c r="B168" s="59"/>
      <c r="C168" s="59"/>
      <c r="D168" s="59"/>
      <c r="E168" s="59"/>
      <c r="F168" s="59"/>
      <c r="G168" s="59"/>
      <c r="H168" s="59"/>
      <c r="I168" s="59"/>
      <c r="J168" s="59"/>
      <c r="K168" s="59"/>
      <c r="L168" s="59"/>
      <c r="M168" s="59"/>
      <c r="N168" s="59"/>
      <c r="O168" s="59"/>
      <c r="P168" s="59"/>
      <c r="Q168" s="59"/>
      <c r="R168" s="59"/>
      <c r="S168" s="59"/>
      <c r="T168" s="59"/>
      <c r="U168" s="59"/>
      <c r="V168" s="59"/>
      <c r="W168" s="59"/>
      <c r="X168" s="59"/>
      <c r="Y168" s="59"/>
      <c r="Z168" s="59"/>
      <c r="AA168" s="59"/>
      <c r="AB168" s="59"/>
      <c r="AC168" s="59"/>
      <c r="AD168" s="59"/>
      <c r="AE168" s="59"/>
      <c r="AF168" s="59"/>
      <c r="AG168" s="59"/>
      <c r="AH168" s="59"/>
      <c r="AI168" s="59"/>
      <c r="AJ168" s="59"/>
      <c r="AK168" s="59"/>
      <c r="AL168" s="59"/>
      <c r="AM168" s="59"/>
      <c r="AN168" s="59"/>
      <c r="AO168" s="59"/>
      <c r="AP168" s="59"/>
      <c r="AQ168" s="59"/>
      <c r="AR168" s="59"/>
      <c r="AS168" s="59"/>
      <c r="AT168" s="59"/>
      <c r="AU168" s="59"/>
      <c r="AV168" s="59"/>
      <c r="AW168" s="59"/>
      <c r="AX168" s="59"/>
      <c r="AY168" s="59"/>
      <c r="AZ168" s="59"/>
      <c r="BA168" s="59"/>
      <c r="BB168" s="59"/>
      <c r="BC168" s="59"/>
      <c r="BD168" s="59"/>
      <c r="BE168" s="59"/>
      <c r="BF168" s="59"/>
      <c r="BG168" s="59"/>
    </row>
    <row r="169" spans="1:59">
      <c r="A169" s="59"/>
      <c r="B169" s="59"/>
      <c r="C169" s="59"/>
      <c r="D169" s="59"/>
      <c r="E169" s="59"/>
      <c r="F169" s="59"/>
      <c r="G169" s="59"/>
      <c r="H169" s="59"/>
      <c r="I169" s="59"/>
      <c r="J169" s="59"/>
      <c r="K169" s="59"/>
      <c r="L169" s="59"/>
      <c r="M169" s="59"/>
      <c r="N169" s="59"/>
      <c r="O169" s="59"/>
      <c r="P169" s="59"/>
      <c r="Q169" s="59"/>
      <c r="R169" s="59"/>
      <c r="S169" s="59"/>
      <c r="T169" s="59"/>
      <c r="U169" s="59"/>
      <c r="V169" s="59"/>
      <c r="W169" s="59"/>
      <c r="X169" s="59"/>
      <c r="Y169" s="59"/>
      <c r="Z169" s="59"/>
      <c r="AA169" s="59"/>
      <c r="AB169" s="59"/>
      <c r="AC169" s="59"/>
      <c r="AD169" s="59"/>
      <c r="AE169" s="59"/>
      <c r="AF169" s="59"/>
      <c r="AG169" s="59"/>
      <c r="AH169" s="59"/>
      <c r="AI169" s="59"/>
      <c r="AJ169" s="59"/>
      <c r="AK169" s="59"/>
      <c r="AL169" s="59"/>
      <c r="AM169" s="59"/>
      <c r="AN169" s="59"/>
      <c r="AO169" s="59"/>
      <c r="AP169" s="59"/>
      <c r="AQ169" s="59"/>
      <c r="AR169" s="59"/>
      <c r="AS169" s="59"/>
      <c r="AT169" s="59"/>
      <c r="AU169" s="59"/>
      <c r="AV169" s="59"/>
      <c r="AW169" s="59"/>
      <c r="AX169" s="59"/>
      <c r="AY169" s="59"/>
      <c r="AZ169" s="59"/>
      <c r="BA169" s="59"/>
      <c r="BB169" s="59"/>
      <c r="BC169" s="59"/>
      <c r="BD169" s="59"/>
      <c r="BE169" s="59"/>
      <c r="BF169" s="59"/>
      <c r="BG169" s="59"/>
    </row>
    <row r="170" spans="1:59">
      <c r="A170" s="59"/>
      <c r="B170" s="59"/>
      <c r="C170" s="59"/>
      <c r="D170" s="59"/>
      <c r="E170" s="59"/>
      <c r="F170" s="59"/>
      <c r="G170" s="59"/>
      <c r="H170" s="59"/>
      <c r="I170" s="59"/>
      <c r="J170" s="59"/>
      <c r="K170" s="59"/>
      <c r="L170" s="59"/>
      <c r="M170" s="59"/>
      <c r="N170" s="59"/>
      <c r="O170" s="59"/>
      <c r="P170" s="59"/>
      <c r="Q170" s="59"/>
      <c r="R170" s="59"/>
      <c r="S170" s="59"/>
      <c r="T170" s="59"/>
      <c r="U170" s="59"/>
      <c r="V170" s="59"/>
      <c r="W170" s="59"/>
      <c r="X170" s="59"/>
      <c r="Y170" s="59"/>
      <c r="Z170" s="59"/>
      <c r="AA170" s="59"/>
      <c r="AB170" s="59"/>
      <c r="AC170" s="59"/>
      <c r="AD170" s="59"/>
      <c r="AE170" s="59"/>
      <c r="AF170" s="59"/>
      <c r="AG170" s="59"/>
      <c r="AH170" s="59"/>
      <c r="AI170" s="59"/>
      <c r="AJ170" s="59"/>
      <c r="AK170" s="59"/>
      <c r="AL170" s="59"/>
      <c r="AM170" s="59"/>
      <c r="AN170" s="59"/>
      <c r="AO170" s="59"/>
      <c r="AP170" s="59"/>
      <c r="AQ170" s="59"/>
      <c r="AR170" s="59"/>
      <c r="AS170" s="59"/>
      <c r="AT170" s="59"/>
      <c r="AU170" s="59"/>
      <c r="AV170" s="59"/>
      <c r="AW170" s="59"/>
      <c r="AX170" s="59"/>
      <c r="AY170" s="59"/>
      <c r="AZ170" s="59"/>
      <c r="BA170" s="59"/>
      <c r="BB170" s="59"/>
      <c r="BC170" s="59"/>
      <c r="BD170" s="59"/>
      <c r="BE170" s="59"/>
      <c r="BF170" s="59"/>
      <c r="BG170" s="59"/>
    </row>
    <row r="171" spans="1:59">
      <c r="A171" s="59"/>
      <c r="B171" s="59"/>
      <c r="C171" s="59"/>
      <c r="D171" s="59"/>
      <c r="E171" s="59"/>
      <c r="F171" s="59"/>
      <c r="G171" s="59"/>
      <c r="H171" s="59"/>
      <c r="I171" s="59"/>
      <c r="J171" s="59"/>
      <c r="K171" s="59"/>
      <c r="L171" s="59"/>
      <c r="M171" s="59"/>
      <c r="N171" s="59"/>
      <c r="O171" s="59"/>
      <c r="P171" s="59"/>
      <c r="Q171" s="59"/>
      <c r="R171" s="59"/>
      <c r="S171" s="59"/>
      <c r="T171" s="59"/>
      <c r="U171" s="59"/>
      <c r="V171" s="59"/>
      <c r="W171" s="59"/>
      <c r="X171" s="59"/>
      <c r="Y171" s="59"/>
      <c r="Z171" s="59"/>
      <c r="AA171" s="59"/>
      <c r="AB171" s="59"/>
      <c r="AC171" s="59"/>
      <c r="AD171" s="59"/>
      <c r="AE171" s="59"/>
      <c r="AF171" s="59"/>
      <c r="AG171" s="59"/>
      <c r="AH171" s="59"/>
      <c r="AI171" s="59"/>
      <c r="AJ171" s="59"/>
      <c r="AK171" s="59"/>
      <c r="AL171" s="59"/>
      <c r="AM171" s="59"/>
      <c r="AN171" s="59"/>
      <c r="AO171" s="59"/>
      <c r="AP171" s="59"/>
      <c r="AQ171" s="59"/>
      <c r="AR171" s="59"/>
      <c r="AS171" s="59"/>
      <c r="AT171" s="59"/>
      <c r="AU171" s="59"/>
      <c r="AV171" s="59"/>
      <c r="AW171" s="59"/>
      <c r="AX171" s="59"/>
      <c r="AY171" s="59"/>
      <c r="AZ171" s="59"/>
      <c r="BA171" s="59"/>
      <c r="BB171" s="59"/>
      <c r="BC171" s="59"/>
      <c r="BD171" s="59"/>
      <c r="BE171" s="59"/>
      <c r="BF171" s="59"/>
      <c r="BG171" s="59"/>
    </row>
    <row r="172" spans="1:59">
      <c r="A172" s="59"/>
      <c r="B172" s="59"/>
      <c r="C172" s="59"/>
      <c r="D172" s="59"/>
      <c r="E172" s="59"/>
      <c r="F172" s="59"/>
      <c r="G172" s="59"/>
      <c r="H172" s="59"/>
      <c r="I172" s="59"/>
      <c r="J172" s="59"/>
      <c r="K172" s="59"/>
      <c r="L172" s="59"/>
      <c r="M172" s="59"/>
      <c r="N172" s="59"/>
      <c r="O172" s="59"/>
      <c r="P172" s="59"/>
      <c r="Q172" s="59"/>
      <c r="R172" s="59"/>
      <c r="S172" s="59"/>
      <c r="T172" s="59"/>
      <c r="U172" s="59"/>
      <c r="V172" s="59"/>
      <c r="W172" s="59"/>
      <c r="X172" s="59"/>
      <c r="Y172" s="59"/>
      <c r="Z172" s="59"/>
      <c r="AA172" s="59"/>
      <c r="AB172" s="59"/>
      <c r="AC172" s="59"/>
      <c r="AD172" s="59"/>
      <c r="AE172" s="59"/>
      <c r="AF172" s="59"/>
      <c r="AG172" s="59"/>
      <c r="AH172" s="59"/>
      <c r="AI172" s="59"/>
      <c r="AJ172" s="59"/>
      <c r="AK172" s="59"/>
      <c r="AL172" s="59"/>
      <c r="AM172" s="59"/>
      <c r="AN172" s="59"/>
      <c r="AO172" s="59"/>
      <c r="AP172" s="59"/>
      <c r="AQ172" s="59"/>
      <c r="AR172" s="59"/>
      <c r="AS172" s="59"/>
      <c r="AT172" s="59"/>
      <c r="AU172" s="59"/>
      <c r="AV172" s="59"/>
      <c r="AW172" s="59"/>
      <c r="AX172" s="59"/>
      <c r="AY172" s="59"/>
      <c r="AZ172" s="59"/>
      <c r="BA172" s="59"/>
      <c r="BB172" s="59"/>
      <c r="BC172" s="59"/>
      <c r="BD172" s="59"/>
      <c r="BE172" s="59"/>
      <c r="BF172" s="59"/>
      <c r="BG172" s="59"/>
    </row>
    <row r="173" spans="1:59">
      <c r="A173" s="59"/>
      <c r="B173" s="59"/>
      <c r="C173" s="59"/>
      <c r="D173" s="59"/>
      <c r="E173" s="59"/>
      <c r="F173" s="59"/>
      <c r="G173" s="59"/>
      <c r="H173" s="59"/>
      <c r="I173" s="59"/>
      <c r="J173" s="59"/>
      <c r="K173" s="59"/>
      <c r="L173" s="59"/>
      <c r="M173" s="59"/>
      <c r="N173" s="59"/>
      <c r="O173" s="59"/>
      <c r="P173" s="59"/>
      <c r="Q173" s="59"/>
      <c r="R173" s="59"/>
      <c r="S173" s="59"/>
      <c r="T173" s="59"/>
      <c r="U173" s="59"/>
      <c r="V173" s="59"/>
      <c r="W173" s="59"/>
      <c r="X173" s="59"/>
      <c r="Y173" s="59"/>
      <c r="Z173" s="59"/>
      <c r="AA173" s="59"/>
      <c r="AB173" s="59"/>
      <c r="AC173" s="59"/>
      <c r="AD173" s="59"/>
      <c r="AE173" s="59"/>
      <c r="AF173" s="59"/>
      <c r="AG173" s="59"/>
      <c r="AH173" s="59"/>
      <c r="AI173" s="59"/>
      <c r="AJ173" s="59"/>
      <c r="AK173" s="59"/>
      <c r="AL173" s="59"/>
      <c r="AM173" s="59"/>
      <c r="AN173" s="59"/>
      <c r="AO173" s="59"/>
      <c r="AP173" s="59"/>
      <c r="AQ173" s="59"/>
      <c r="AR173" s="59"/>
      <c r="AS173" s="59"/>
      <c r="AT173" s="59"/>
      <c r="AU173" s="59"/>
      <c r="AV173" s="59"/>
      <c r="AW173" s="59"/>
      <c r="AX173" s="59"/>
      <c r="AY173" s="59"/>
      <c r="AZ173" s="59"/>
      <c r="BA173" s="59"/>
      <c r="BB173" s="59"/>
      <c r="BC173" s="59"/>
      <c r="BD173" s="59"/>
      <c r="BE173" s="59"/>
      <c r="BF173" s="59"/>
      <c r="BG173" s="59"/>
    </row>
    <row r="174" spans="1:59">
      <c r="A174" s="59"/>
      <c r="B174" s="59"/>
      <c r="C174" s="59"/>
      <c r="D174" s="59"/>
      <c r="E174" s="59"/>
      <c r="F174" s="59"/>
      <c r="G174" s="59"/>
      <c r="H174" s="59"/>
      <c r="I174" s="59"/>
      <c r="J174" s="59"/>
      <c r="K174" s="59"/>
      <c r="L174" s="59"/>
      <c r="M174" s="59"/>
      <c r="N174" s="59"/>
      <c r="O174" s="59"/>
      <c r="P174" s="59"/>
      <c r="Q174" s="59"/>
      <c r="R174" s="59"/>
      <c r="S174" s="59"/>
      <c r="T174" s="59"/>
      <c r="U174" s="59"/>
      <c r="V174" s="59"/>
      <c r="W174" s="59"/>
      <c r="X174" s="59"/>
      <c r="Y174" s="59"/>
      <c r="Z174" s="59"/>
      <c r="AA174" s="59"/>
      <c r="AB174" s="59"/>
      <c r="AC174" s="59"/>
      <c r="AD174" s="59"/>
      <c r="AE174" s="59"/>
      <c r="AF174" s="59"/>
      <c r="AG174" s="59"/>
      <c r="AH174" s="59"/>
      <c r="AI174" s="59"/>
      <c r="AJ174" s="59"/>
      <c r="AK174" s="59"/>
      <c r="AL174" s="59"/>
      <c r="AM174" s="59"/>
      <c r="AN174" s="59"/>
      <c r="AO174" s="59"/>
      <c r="AP174" s="59"/>
      <c r="AQ174" s="59"/>
      <c r="AR174" s="59"/>
      <c r="AS174" s="59"/>
      <c r="AT174" s="59"/>
      <c r="AU174" s="59"/>
      <c r="AV174" s="59"/>
      <c r="AW174" s="59"/>
      <c r="AX174" s="59"/>
      <c r="AY174" s="59"/>
      <c r="AZ174" s="59"/>
      <c r="BA174" s="59"/>
      <c r="BB174" s="59"/>
      <c r="BC174" s="59"/>
      <c r="BD174" s="59"/>
      <c r="BE174" s="59"/>
      <c r="BF174" s="59"/>
      <c r="BG174" s="59"/>
    </row>
    <row r="175" spans="1:59">
      <c r="A175" s="59"/>
      <c r="B175" s="59"/>
      <c r="C175" s="59"/>
      <c r="D175" s="59"/>
      <c r="E175" s="59"/>
      <c r="F175" s="59"/>
      <c r="G175" s="59"/>
      <c r="H175" s="59"/>
      <c r="I175" s="59"/>
      <c r="J175" s="59"/>
      <c r="K175" s="59"/>
      <c r="L175" s="59"/>
      <c r="M175" s="59"/>
      <c r="N175" s="59"/>
      <c r="O175" s="59"/>
      <c r="P175" s="59"/>
      <c r="Q175" s="59"/>
      <c r="R175" s="59"/>
      <c r="S175" s="59"/>
      <c r="T175" s="59"/>
      <c r="U175" s="59"/>
      <c r="V175" s="59"/>
      <c r="W175" s="59"/>
      <c r="X175" s="59"/>
      <c r="Y175" s="59"/>
      <c r="Z175" s="59"/>
      <c r="AA175" s="59"/>
      <c r="AB175" s="59"/>
      <c r="AC175" s="59"/>
      <c r="AD175" s="59"/>
      <c r="AE175" s="59"/>
      <c r="AF175" s="59"/>
      <c r="AG175" s="59"/>
      <c r="AH175" s="59"/>
      <c r="AI175" s="59"/>
      <c r="AJ175" s="59"/>
      <c r="AK175" s="59"/>
      <c r="AL175" s="59"/>
      <c r="AM175" s="59"/>
      <c r="AN175" s="59"/>
      <c r="AO175" s="59"/>
      <c r="AP175" s="59"/>
      <c r="AQ175" s="59"/>
      <c r="AR175" s="59"/>
      <c r="AS175" s="59"/>
      <c r="AT175" s="59"/>
      <c r="AU175" s="59"/>
      <c r="AV175" s="59"/>
      <c r="AW175" s="59"/>
      <c r="AX175" s="59"/>
      <c r="AY175" s="59"/>
      <c r="AZ175" s="59"/>
      <c r="BA175" s="59"/>
      <c r="BB175" s="59"/>
      <c r="BC175" s="59"/>
      <c r="BD175" s="59"/>
      <c r="BE175" s="59"/>
      <c r="BF175" s="59"/>
      <c r="BG175" s="59"/>
    </row>
    <row r="176" spans="1:59">
      <c r="A176" s="59"/>
      <c r="B176" s="59"/>
      <c r="C176" s="59"/>
      <c r="D176" s="59"/>
      <c r="E176" s="59"/>
      <c r="F176" s="59"/>
      <c r="G176" s="59"/>
      <c r="H176" s="59"/>
      <c r="I176" s="59"/>
      <c r="J176" s="59"/>
      <c r="K176" s="59"/>
      <c r="L176" s="59"/>
      <c r="M176" s="59"/>
      <c r="N176" s="59"/>
      <c r="O176" s="59"/>
      <c r="P176" s="59"/>
      <c r="Q176" s="59"/>
      <c r="R176" s="59"/>
      <c r="S176" s="59"/>
      <c r="T176" s="59"/>
      <c r="U176" s="59"/>
      <c r="V176" s="59"/>
      <c r="W176" s="59"/>
      <c r="X176" s="59"/>
      <c r="Y176" s="59"/>
      <c r="Z176" s="59"/>
      <c r="AA176" s="59"/>
      <c r="AB176" s="59"/>
      <c r="AC176" s="59"/>
      <c r="AD176" s="59"/>
      <c r="AE176" s="59"/>
      <c r="AF176" s="59"/>
      <c r="AG176" s="59"/>
      <c r="AH176" s="59"/>
      <c r="AI176" s="59"/>
      <c r="AJ176" s="59"/>
      <c r="AK176" s="59"/>
      <c r="AL176" s="59"/>
      <c r="AM176" s="59"/>
      <c r="AN176" s="59"/>
      <c r="AO176" s="59"/>
      <c r="AP176" s="59"/>
      <c r="AQ176" s="59"/>
      <c r="AR176" s="59"/>
      <c r="AS176" s="59"/>
      <c r="AT176" s="59"/>
      <c r="AU176" s="59"/>
      <c r="AV176" s="59"/>
      <c r="AW176" s="59"/>
      <c r="AX176" s="59"/>
      <c r="AY176" s="59"/>
      <c r="AZ176" s="59"/>
      <c r="BA176" s="59"/>
      <c r="BB176" s="59"/>
      <c r="BC176" s="59"/>
      <c r="BD176" s="59"/>
      <c r="BE176" s="59"/>
      <c r="BF176" s="59"/>
      <c r="BG176" s="59"/>
    </row>
    <row r="177" spans="1:59">
      <c r="A177" s="59"/>
      <c r="B177" s="59"/>
      <c r="C177" s="59"/>
      <c r="D177" s="59"/>
      <c r="E177" s="59"/>
      <c r="F177" s="59"/>
      <c r="G177" s="59"/>
      <c r="H177" s="59"/>
      <c r="I177" s="59"/>
      <c r="J177" s="59"/>
      <c r="K177" s="59"/>
      <c r="L177" s="59"/>
      <c r="M177" s="59"/>
      <c r="N177" s="59"/>
      <c r="O177" s="59"/>
      <c r="P177" s="59"/>
      <c r="Q177" s="59"/>
      <c r="R177" s="59"/>
      <c r="S177" s="59"/>
      <c r="T177" s="59"/>
      <c r="U177" s="59"/>
      <c r="V177" s="59"/>
      <c r="W177" s="59"/>
      <c r="X177" s="59"/>
      <c r="Y177" s="59"/>
      <c r="Z177" s="59"/>
      <c r="AA177" s="59"/>
      <c r="AB177" s="59"/>
      <c r="AC177" s="59"/>
      <c r="AD177" s="59"/>
      <c r="AE177" s="59"/>
      <c r="AF177" s="59"/>
      <c r="AG177" s="59"/>
      <c r="AH177" s="59"/>
      <c r="AI177" s="59"/>
      <c r="AJ177" s="59"/>
      <c r="AK177" s="59"/>
      <c r="AL177" s="59"/>
      <c r="AM177" s="59"/>
      <c r="AN177" s="59"/>
      <c r="AO177" s="59"/>
      <c r="AP177" s="59"/>
      <c r="AQ177" s="59"/>
      <c r="AR177" s="59"/>
      <c r="AS177" s="59"/>
      <c r="AT177" s="59"/>
      <c r="AU177" s="59"/>
      <c r="AV177" s="59"/>
      <c r="AW177" s="59"/>
      <c r="AX177" s="59"/>
      <c r="AY177" s="59"/>
      <c r="AZ177" s="59"/>
      <c r="BA177" s="59"/>
      <c r="BB177" s="59"/>
      <c r="BC177" s="59"/>
      <c r="BD177" s="59"/>
      <c r="BE177" s="59"/>
      <c r="BF177" s="59"/>
      <c r="BG177" s="59"/>
    </row>
    <row r="178" spans="1:59">
      <c r="A178" s="59"/>
      <c r="B178" s="59"/>
      <c r="C178" s="59"/>
      <c r="D178" s="59"/>
      <c r="E178" s="59"/>
      <c r="F178" s="59"/>
      <c r="G178" s="59"/>
      <c r="H178" s="59"/>
      <c r="I178" s="59"/>
      <c r="J178" s="59"/>
      <c r="K178" s="59"/>
      <c r="L178" s="59"/>
      <c r="M178" s="59"/>
      <c r="N178" s="59"/>
      <c r="O178" s="59"/>
      <c r="P178" s="59"/>
      <c r="Q178" s="59"/>
      <c r="R178" s="59"/>
      <c r="S178" s="59"/>
      <c r="T178" s="59"/>
      <c r="U178" s="59"/>
      <c r="V178" s="59"/>
      <c r="W178" s="59"/>
      <c r="X178" s="59"/>
      <c r="Y178" s="59"/>
      <c r="Z178" s="59"/>
      <c r="AA178" s="59"/>
      <c r="AB178" s="59"/>
      <c r="AC178" s="59"/>
      <c r="AD178" s="59"/>
      <c r="AE178" s="59"/>
      <c r="AF178" s="59"/>
      <c r="AG178" s="59"/>
      <c r="AH178" s="59"/>
      <c r="AI178" s="59"/>
      <c r="AJ178" s="59"/>
      <c r="AK178" s="59"/>
      <c r="AL178" s="59"/>
      <c r="AM178" s="59"/>
      <c r="AN178" s="59"/>
      <c r="AO178" s="59"/>
      <c r="AP178" s="59"/>
      <c r="AQ178" s="59"/>
      <c r="AR178" s="59"/>
      <c r="AS178" s="59"/>
      <c r="AT178" s="59"/>
      <c r="AU178" s="59"/>
      <c r="AV178" s="59"/>
      <c r="AW178" s="59"/>
      <c r="AX178" s="59"/>
      <c r="AY178" s="59"/>
      <c r="AZ178" s="59"/>
      <c r="BA178" s="59"/>
      <c r="BB178" s="59"/>
      <c r="BC178" s="59"/>
      <c r="BD178" s="59"/>
      <c r="BE178" s="59"/>
      <c r="BF178" s="59"/>
      <c r="BG178" s="59"/>
    </row>
    <row r="179" spans="1:59">
      <c r="A179" s="59"/>
      <c r="B179" s="59"/>
      <c r="C179" s="59"/>
      <c r="D179" s="59"/>
      <c r="E179" s="59"/>
      <c r="F179" s="59"/>
      <c r="G179" s="59"/>
      <c r="H179" s="59"/>
      <c r="I179" s="59"/>
      <c r="J179" s="59"/>
      <c r="K179" s="59"/>
      <c r="L179" s="59"/>
      <c r="M179" s="59"/>
      <c r="N179" s="59"/>
      <c r="O179" s="59"/>
      <c r="P179" s="59"/>
      <c r="Q179" s="59"/>
      <c r="R179" s="59"/>
      <c r="S179" s="59"/>
      <c r="T179" s="59"/>
      <c r="U179" s="59"/>
      <c r="V179" s="59"/>
      <c r="W179" s="59"/>
      <c r="X179" s="59"/>
      <c r="Y179" s="59"/>
      <c r="Z179" s="59"/>
      <c r="AA179" s="59"/>
      <c r="AB179" s="59"/>
      <c r="AC179" s="59"/>
      <c r="AD179" s="59"/>
      <c r="AE179" s="59"/>
      <c r="AF179" s="59"/>
      <c r="AG179" s="59"/>
      <c r="AH179" s="59"/>
      <c r="AI179" s="59"/>
      <c r="AJ179" s="59"/>
      <c r="AK179" s="59"/>
      <c r="AL179" s="59"/>
      <c r="AM179" s="59"/>
      <c r="AN179" s="59"/>
      <c r="AO179" s="59"/>
      <c r="AP179" s="59"/>
      <c r="AQ179" s="59"/>
      <c r="AR179" s="59"/>
      <c r="AS179" s="59"/>
      <c r="AT179" s="59"/>
      <c r="AU179" s="59"/>
      <c r="AV179" s="59"/>
      <c r="AW179" s="59"/>
      <c r="AX179" s="59"/>
      <c r="AY179" s="59"/>
      <c r="AZ179" s="59"/>
      <c r="BA179" s="59"/>
      <c r="BB179" s="59"/>
      <c r="BC179" s="59"/>
      <c r="BD179" s="59"/>
      <c r="BE179" s="59"/>
      <c r="BF179" s="59"/>
      <c r="BG179" s="59"/>
    </row>
    <row r="180" spans="1:59">
      <c r="A180" s="59"/>
      <c r="B180" s="59"/>
      <c r="C180" s="59"/>
      <c r="D180" s="59"/>
      <c r="E180" s="59"/>
      <c r="F180" s="59"/>
      <c r="G180" s="59"/>
      <c r="H180" s="59"/>
      <c r="I180" s="59"/>
      <c r="J180" s="59"/>
      <c r="K180" s="59"/>
      <c r="L180" s="59"/>
      <c r="M180" s="59"/>
      <c r="N180" s="59"/>
      <c r="O180" s="59"/>
      <c r="P180" s="59"/>
      <c r="Q180" s="59"/>
      <c r="R180" s="59"/>
      <c r="S180" s="59"/>
      <c r="T180" s="59"/>
      <c r="U180" s="59"/>
      <c r="V180" s="59"/>
      <c r="W180" s="59"/>
      <c r="X180" s="59"/>
      <c r="Y180" s="59"/>
      <c r="Z180" s="59"/>
      <c r="AA180" s="59"/>
      <c r="AB180" s="59"/>
      <c r="AC180" s="59"/>
      <c r="AD180" s="59"/>
      <c r="AE180" s="59"/>
      <c r="AF180" s="59"/>
      <c r="AG180" s="59"/>
      <c r="AH180" s="59"/>
      <c r="AI180" s="59"/>
      <c r="AJ180" s="59"/>
      <c r="AK180" s="59"/>
      <c r="AL180" s="59"/>
      <c r="AM180" s="59"/>
      <c r="AN180" s="59"/>
      <c r="AO180" s="59"/>
      <c r="AP180" s="59"/>
      <c r="AQ180" s="59"/>
      <c r="AR180" s="59"/>
      <c r="AS180" s="59"/>
      <c r="AT180" s="59"/>
      <c r="AU180" s="59"/>
      <c r="AV180" s="59"/>
      <c r="AW180" s="59"/>
      <c r="AX180" s="59"/>
      <c r="AY180" s="59"/>
      <c r="AZ180" s="59"/>
      <c r="BA180" s="59"/>
      <c r="BB180" s="59"/>
      <c r="BC180" s="59"/>
      <c r="BD180" s="59"/>
      <c r="BE180" s="59"/>
      <c r="BF180" s="59"/>
      <c r="BG180" s="59"/>
    </row>
    <row r="181" spans="1:59">
      <c r="A181" s="59"/>
      <c r="B181" s="59"/>
      <c r="C181" s="59"/>
      <c r="D181" s="59"/>
      <c r="E181" s="59"/>
      <c r="F181" s="59"/>
      <c r="G181" s="59"/>
      <c r="H181" s="59"/>
      <c r="I181" s="59"/>
      <c r="J181" s="59"/>
      <c r="K181" s="59"/>
      <c r="L181" s="59"/>
      <c r="M181" s="59"/>
      <c r="N181" s="59"/>
      <c r="O181" s="59"/>
      <c r="P181" s="59"/>
      <c r="Q181" s="59"/>
      <c r="R181" s="59"/>
      <c r="S181" s="59"/>
      <c r="T181" s="59"/>
      <c r="U181" s="59"/>
      <c r="V181" s="59"/>
      <c r="W181" s="59"/>
      <c r="X181" s="59"/>
      <c r="Y181" s="59"/>
      <c r="Z181" s="59"/>
      <c r="AA181" s="59"/>
      <c r="AB181" s="59"/>
      <c r="AC181" s="59"/>
      <c r="AD181" s="59"/>
      <c r="AE181" s="59"/>
      <c r="AF181" s="59"/>
      <c r="AG181" s="59"/>
      <c r="AH181" s="59"/>
      <c r="AI181" s="59"/>
      <c r="AJ181" s="59"/>
      <c r="AK181" s="59"/>
      <c r="AL181" s="59"/>
      <c r="AM181" s="59"/>
      <c r="AN181" s="59"/>
      <c r="AO181" s="59"/>
      <c r="AP181" s="59"/>
      <c r="AQ181" s="59"/>
      <c r="AR181" s="59"/>
      <c r="AS181" s="59"/>
      <c r="AT181" s="59"/>
      <c r="AU181" s="59"/>
      <c r="AV181" s="59"/>
      <c r="AW181" s="59"/>
      <c r="AX181" s="59"/>
      <c r="AY181" s="59"/>
      <c r="AZ181" s="59"/>
      <c r="BA181" s="59"/>
      <c r="BB181" s="59"/>
      <c r="BC181" s="59"/>
      <c r="BD181" s="59"/>
      <c r="BE181" s="59"/>
      <c r="BF181" s="59"/>
      <c r="BG181" s="59"/>
    </row>
    <row r="182" spans="1:59">
      <c r="A182" s="59"/>
      <c r="B182" s="59"/>
      <c r="C182" s="59"/>
      <c r="D182" s="59"/>
      <c r="E182" s="59"/>
      <c r="F182" s="59"/>
      <c r="G182" s="59"/>
      <c r="H182" s="59"/>
      <c r="I182" s="59"/>
      <c r="J182" s="59"/>
      <c r="K182" s="59"/>
      <c r="L182" s="59"/>
      <c r="M182" s="59"/>
      <c r="N182" s="59"/>
      <c r="O182" s="59"/>
      <c r="P182" s="59"/>
      <c r="Q182" s="59"/>
      <c r="R182" s="59"/>
      <c r="S182" s="59"/>
      <c r="T182" s="59"/>
      <c r="U182" s="59"/>
      <c r="V182" s="59"/>
      <c r="W182" s="59"/>
      <c r="X182" s="59"/>
      <c r="Y182" s="59"/>
      <c r="Z182" s="59"/>
      <c r="AA182" s="59"/>
      <c r="AB182" s="59"/>
      <c r="AC182" s="59"/>
      <c r="AD182" s="59"/>
      <c r="AE182" s="59"/>
      <c r="AF182" s="59"/>
      <c r="AG182" s="59"/>
      <c r="AH182" s="59"/>
      <c r="AI182" s="59"/>
      <c r="AJ182" s="59"/>
      <c r="AK182" s="59"/>
      <c r="AL182" s="59"/>
      <c r="AM182" s="59"/>
      <c r="AN182" s="59"/>
      <c r="AO182" s="59"/>
      <c r="AP182" s="59"/>
      <c r="AQ182" s="59"/>
      <c r="AR182" s="59"/>
      <c r="AS182" s="59"/>
      <c r="AT182" s="59"/>
      <c r="AU182" s="59"/>
      <c r="AV182" s="59"/>
      <c r="AW182" s="59"/>
      <c r="AX182" s="59"/>
      <c r="AY182" s="59"/>
      <c r="AZ182" s="59"/>
      <c r="BA182" s="59"/>
      <c r="BB182" s="59"/>
      <c r="BC182" s="59"/>
      <c r="BD182" s="59"/>
      <c r="BE182" s="59"/>
      <c r="BF182" s="59"/>
      <c r="BG182" s="59"/>
    </row>
    <row r="183" spans="1:59">
      <c r="A183" s="59"/>
      <c r="B183" s="59"/>
      <c r="C183" s="59"/>
      <c r="D183" s="59"/>
      <c r="E183" s="59"/>
      <c r="F183" s="59"/>
      <c r="G183" s="59"/>
      <c r="H183" s="59"/>
      <c r="I183" s="59"/>
      <c r="J183" s="59"/>
      <c r="K183" s="59"/>
      <c r="L183" s="59"/>
      <c r="M183" s="59"/>
      <c r="N183" s="59"/>
      <c r="O183" s="59"/>
      <c r="P183" s="59"/>
      <c r="Q183" s="59"/>
      <c r="R183" s="59"/>
      <c r="S183" s="59"/>
      <c r="T183" s="59"/>
      <c r="U183" s="59"/>
      <c r="V183" s="59"/>
      <c r="W183" s="59"/>
      <c r="X183" s="59"/>
      <c r="Y183" s="59"/>
      <c r="Z183" s="59"/>
      <c r="AA183" s="59"/>
      <c r="AB183" s="59"/>
      <c r="AC183" s="59"/>
      <c r="AD183" s="59"/>
      <c r="AE183" s="59"/>
      <c r="AF183" s="59"/>
      <c r="AG183" s="59"/>
      <c r="AH183" s="59"/>
      <c r="AI183" s="59"/>
      <c r="AJ183" s="59"/>
      <c r="AK183" s="59"/>
      <c r="AL183" s="59"/>
      <c r="AM183" s="59"/>
      <c r="AN183" s="59"/>
      <c r="AO183" s="59"/>
      <c r="AP183" s="59"/>
      <c r="AQ183" s="59"/>
      <c r="AR183" s="59"/>
      <c r="AS183" s="59"/>
      <c r="AT183" s="59"/>
      <c r="AU183" s="59"/>
      <c r="AV183" s="59"/>
      <c r="AW183" s="59"/>
      <c r="AX183" s="59"/>
      <c r="AY183" s="59"/>
      <c r="AZ183" s="59"/>
      <c r="BA183" s="59"/>
      <c r="BB183" s="59"/>
      <c r="BC183" s="59"/>
      <c r="BD183" s="59"/>
      <c r="BE183" s="59"/>
      <c r="BF183" s="59"/>
      <c r="BG183" s="59"/>
    </row>
    <row r="184" spans="1:59">
      <c r="A184" s="59"/>
      <c r="B184" s="59"/>
      <c r="C184" s="59"/>
      <c r="D184" s="59"/>
      <c r="E184" s="59"/>
      <c r="F184" s="59"/>
      <c r="G184" s="59"/>
      <c r="H184" s="59"/>
      <c r="I184" s="59"/>
      <c r="J184" s="59"/>
      <c r="K184" s="59"/>
      <c r="L184" s="59"/>
      <c r="M184" s="59"/>
      <c r="N184" s="59"/>
      <c r="O184" s="59"/>
      <c r="P184" s="59"/>
      <c r="Q184" s="59"/>
      <c r="R184" s="59"/>
      <c r="S184" s="59"/>
      <c r="T184" s="59"/>
      <c r="U184" s="59"/>
      <c r="V184" s="59"/>
      <c r="W184" s="59"/>
      <c r="X184" s="59"/>
      <c r="Y184" s="59"/>
      <c r="Z184" s="59"/>
      <c r="AA184" s="59"/>
      <c r="AB184" s="59"/>
      <c r="AC184" s="59"/>
      <c r="AD184" s="59"/>
      <c r="AE184" s="59"/>
      <c r="AF184" s="59"/>
      <c r="AG184" s="59"/>
      <c r="AH184" s="59"/>
      <c r="AI184" s="59"/>
      <c r="AJ184" s="59"/>
      <c r="AK184" s="59"/>
      <c r="AL184" s="59"/>
      <c r="AM184" s="59"/>
      <c r="AN184" s="59"/>
      <c r="AO184" s="59"/>
      <c r="AP184" s="59"/>
      <c r="AQ184" s="59"/>
      <c r="AR184" s="59"/>
      <c r="AS184" s="59"/>
      <c r="AT184" s="59"/>
      <c r="AU184" s="59"/>
      <c r="AV184" s="59"/>
      <c r="AW184" s="59"/>
      <c r="AX184" s="59"/>
      <c r="AY184" s="59"/>
      <c r="AZ184" s="59"/>
      <c r="BA184" s="59"/>
      <c r="BB184" s="59"/>
      <c r="BC184" s="59"/>
      <c r="BD184" s="59"/>
      <c r="BE184" s="59"/>
      <c r="BF184" s="59"/>
      <c r="BG184" s="59"/>
    </row>
    <row r="185" spans="1:59">
      <c r="A185" s="59"/>
      <c r="B185" s="59"/>
      <c r="C185" s="59"/>
      <c r="D185" s="59"/>
      <c r="E185" s="59"/>
      <c r="F185" s="59"/>
      <c r="G185" s="59"/>
      <c r="H185" s="59"/>
      <c r="I185" s="59"/>
      <c r="J185" s="59"/>
      <c r="K185" s="59"/>
      <c r="L185" s="59"/>
      <c r="M185" s="59"/>
      <c r="N185" s="59"/>
      <c r="O185" s="59"/>
      <c r="P185" s="59"/>
      <c r="Q185" s="59"/>
      <c r="R185" s="59"/>
      <c r="S185" s="59"/>
      <c r="T185" s="59"/>
      <c r="U185" s="59"/>
      <c r="V185" s="59"/>
      <c r="W185" s="59"/>
      <c r="X185" s="59"/>
      <c r="Y185" s="59"/>
      <c r="Z185" s="59"/>
      <c r="AA185" s="59"/>
      <c r="AB185" s="59"/>
      <c r="AC185" s="59"/>
      <c r="AD185" s="59"/>
      <c r="AE185" s="59"/>
      <c r="AF185" s="59"/>
      <c r="AG185" s="59"/>
      <c r="AH185" s="59"/>
      <c r="AI185" s="59"/>
      <c r="AJ185" s="59"/>
      <c r="AK185" s="59"/>
      <c r="AL185" s="59"/>
      <c r="AM185" s="59"/>
      <c r="AN185" s="59"/>
      <c r="AO185" s="59"/>
      <c r="AP185" s="59"/>
      <c r="AQ185" s="59"/>
      <c r="AR185" s="59"/>
      <c r="AS185" s="59"/>
      <c r="AT185" s="59"/>
      <c r="AU185" s="59"/>
      <c r="AV185" s="59"/>
      <c r="AW185" s="59"/>
      <c r="AX185" s="59"/>
      <c r="AY185" s="59"/>
      <c r="AZ185" s="59"/>
      <c r="BA185" s="59"/>
      <c r="BB185" s="59"/>
      <c r="BC185" s="59"/>
      <c r="BD185" s="59"/>
      <c r="BE185" s="59"/>
      <c r="BF185" s="59"/>
      <c r="BG185" s="59"/>
    </row>
    <row r="186" spans="1:59">
      <c r="A186" s="59"/>
      <c r="B186" s="59"/>
      <c r="C186" s="59"/>
      <c r="D186" s="59"/>
      <c r="E186" s="59"/>
      <c r="F186" s="59"/>
      <c r="G186" s="59"/>
      <c r="H186" s="59"/>
      <c r="I186" s="59"/>
      <c r="J186" s="59"/>
      <c r="K186" s="59"/>
      <c r="L186" s="59"/>
      <c r="M186" s="59"/>
      <c r="N186" s="59"/>
      <c r="O186" s="59"/>
      <c r="P186" s="59"/>
      <c r="Q186" s="59"/>
      <c r="R186" s="59"/>
      <c r="S186" s="59"/>
      <c r="T186" s="59"/>
      <c r="U186" s="59"/>
      <c r="V186" s="59"/>
      <c r="W186" s="59"/>
      <c r="X186" s="59"/>
      <c r="Y186" s="59"/>
      <c r="Z186" s="59"/>
      <c r="AA186" s="59"/>
      <c r="AB186" s="59"/>
      <c r="AC186" s="59"/>
      <c r="AD186" s="59"/>
      <c r="AE186" s="59"/>
      <c r="AF186" s="59"/>
      <c r="AG186" s="59"/>
      <c r="AH186" s="59"/>
      <c r="AI186" s="59"/>
      <c r="AJ186" s="59"/>
      <c r="AK186" s="59"/>
      <c r="AL186" s="59"/>
      <c r="AM186" s="59"/>
      <c r="AN186" s="59"/>
      <c r="AO186" s="59"/>
      <c r="AP186" s="59"/>
      <c r="AQ186" s="59"/>
      <c r="AR186" s="59"/>
      <c r="AS186" s="59"/>
      <c r="AT186" s="59"/>
      <c r="AU186" s="59"/>
      <c r="AV186" s="59"/>
      <c r="AW186" s="59"/>
      <c r="AX186" s="59"/>
      <c r="AY186" s="59"/>
      <c r="AZ186" s="59"/>
      <c r="BA186" s="59"/>
      <c r="BB186" s="59"/>
      <c r="BC186" s="59"/>
      <c r="BD186" s="59"/>
      <c r="BE186" s="59"/>
      <c r="BF186" s="59"/>
      <c r="BG186" s="59"/>
    </row>
    <row r="187" spans="1:59">
      <c r="A187" s="59"/>
      <c r="B187" s="59"/>
      <c r="C187" s="59"/>
      <c r="D187" s="59"/>
      <c r="E187" s="59"/>
      <c r="F187" s="59"/>
      <c r="G187" s="59"/>
      <c r="H187" s="59"/>
      <c r="I187" s="59"/>
      <c r="J187" s="59"/>
      <c r="K187" s="59"/>
      <c r="L187" s="59"/>
      <c r="M187" s="59"/>
      <c r="N187" s="59"/>
      <c r="O187" s="59"/>
      <c r="P187" s="59"/>
      <c r="Q187" s="59"/>
      <c r="R187" s="59"/>
      <c r="S187" s="59"/>
      <c r="T187" s="59"/>
      <c r="U187" s="59"/>
      <c r="V187" s="59"/>
      <c r="W187" s="59"/>
      <c r="X187" s="59"/>
      <c r="Y187" s="59"/>
      <c r="Z187" s="59"/>
      <c r="AA187" s="59"/>
      <c r="AB187" s="59"/>
      <c r="AC187" s="59"/>
      <c r="AD187" s="59"/>
      <c r="AE187" s="59"/>
      <c r="AF187" s="59"/>
      <c r="AG187" s="59"/>
      <c r="AH187" s="59"/>
      <c r="AI187" s="59"/>
      <c r="AJ187" s="59"/>
      <c r="AK187" s="59"/>
      <c r="AL187" s="59"/>
      <c r="AM187" s="59"/>
      <c r="AN187" s="59"/>
      <c r="AO187" s="59"/>
      <c r="AP187" s="59"/>
      <c r="AQ187" s="59"/>
      <c r="AR187" s="59"/>
      <c r="AS187" s="59"/>
      <c r="AT187" s="59"/>
      <c r="AU187" s="59"/>
      <c r="AV187" s="59"/>
      <c r="AW187" s="59"/>
      <c r="AX187" s="59"/>
      <c r="AY187" s="59"/>
      <c r="AZ187" s="59"/>
      <c r="BA187" s="59"/>
      <c r="BB187" s="59"/>
      <c r="BC187" s="59"/>
      <c r="BD187" s="59"/>
      <c r="BE187" s="59"/>
      <c r="BF187" s="59"/>
      <c r="BG187" s="59"/>
    </row>
    <row r="188" spans="1:59">
      <c r="A188" s="59"/>
      <c r="B188" s="59"/>
      <c r="C188" s="59"/>
      <c r="D188" s="59"/>
      <c r="E188" s="59"/>
      <c r="F188" s="59"/>
      <c r="G188" s="59"/>
      <c r="H188" s="59"/>
      <c r="I188" s="59"/>
      <c r="J188" s="59"/>
      <c r="K188" s="59"/>
      <c r="L188" s="59"/>
      <c r="M188" s="59"/>
      <c r="N188" s="59"/>
      <c r="O188" s="59"/>
      <c r="P188" s="59"/>
      <c r="Q188" s="59"/>
      <c r="R188" s="59"/>
      <c r="S188" s="59"/>
      <c r="T188" s="59"/>
      <c r="U188" s="59"/>
      <c r="V188" s="59"/>
      <c r="W188" s="59"/>
      <c r="X188" s="59"/>
      <c r="Y188" s="59"/>
      <c r="Z188" s="59"/>
      <c r="AA188" s="59"/>
      <c r="AB188" s="59"/>
      <c r="AC188" s="59"/>
      <c r="AD188" s="59"/>
      <c r="AE188" s="59"/>
      <c r="AF188" s="59"/>
      <c r="AG188" s="59"/>
      <c r="AH188" s="59"/>
      <c r="AI188" s="59"/>
      <c r="AJ188" s="59"/>
      <c r="AK188" s="59"/>
      <c r="AL188" s="59"/>
      <c r="AM188" s="59"/>
      <c r="AN188" s="59"/>
      <c r="AO188" s="59"/>
      <c r="AP188" s="59"/>
      <c r="AQ188" s="59"/>
      <c r="AR188" s="59"/>
      <c r="AS188" s="59"/>
      <c r="AT188" s="59"/>
      <c r="AU188" s="59"/>
      <c r="AV188" s="59"/>
      <c r="AW188" s="59"/>
      <c r="AX188" s="59"/>
      <c r="AY188" s="59"/>
      <c r="AZ188" s="59"/>
      <c r="BA188" s="59"/>
      <c r="BB188" s="59"/>
      <c r="BC188" s="59"/>
      <c r="BD188" s="59"/>
      <c r="BE188" s="59"/>
      <c r="BF188" s="59"/>
      <c r="BG188" s="59"/>
    </row>
    <row r="189" spans="1:59">
      <c r="A189" s="59"/>
      <c r="B189" s="59"/>
      <c r="C189" s="59"/>
      <c r="D189" s="59"/>
      <c r="E189" s="59"/>
      <c r="F189" s="59"/>
      <c r="G189" s="59"/>
      <c r="H189" s="59"/>
      <c r="I189" s="59"/>
      <c r="J189" s="59"/>
      <c r="K189" s="59"/>
      <c r="L189" s="59"/>
      <c r="M189" s="59"/>
      <c r="N189" s="59"/>
      <c r="O189" s="59"/>
      <c r="P189" s="59"/>
      <c r="Q189" s="59"/>
      <c r="R189" s="59"/>
      <c r="S189" s="59"/>
      <c r="T189" s="59"/>
      <c r="U189" s="59"/>
      <c r="V189" s="59"/>
      <c r="W189" s="59"/>
      <c r="X189" s="59"/>
      <c r="Y189" s="59"/>
      <c r="Z189" s="59"/>
      <c r="AA189" s="59"/>
      <c r="AB189" s="59"/>
      <c r="AC189" s="59"/>
      <c r="AD189" s="59"/>
      <c r="AE189" s="59"/>
      <c r="AF189" s="59"/>
      <c r="AG189" s="59"/>
      <c r="AH189" s="59"/>
      <c r="AI189" s="59"/>
      <c r="AJ189" s="59"/>
      <c r="AK189" s="59"/>
      <c r="AL189" s="59"/>
      <c r="AM189" s="59"/>
      <c r="AN189" s="59"/>
      <c r="AO189" s="59"/>
      <c r="AP189" s="59"/>
      <c r="AQ189" s="59"/>
      <c r="AR189" s="59"/>
      <c r="AS189" s="59"/>
      <c r="AT189" s="59"/>
      <c r="AU189" s="59"/>
      <c r="AV189" s="59"/>
      <c r="AW189" s="59"/>
      <c r="AX189" s="59"/>
      <c r="AY189" s="59"/>
      <c r="AZ189" s="59"/>
      <c r="BA189" s="59"/>
      <c r="BB189" s="59"/>
      <c r="BC189" s="59"/>
      <c r="BD189" s="59"/>
      <c r="BE189" s="59"/>
      <c r="BF189" s="59"/>
      <c r="BG189" s="59"/>
    </row>
    <row r="190" spans="1:59">
      <c r="A190" s="59"/>
      <c r="B190" s="59"/>
      <c r="C190" s="59"/>
      <c r="D190" s="59"/>
      <c r="E190" s="59"/>
      <c r="F190" s="59"/>
      <c r="G190" s="59"/>
      <c r="H190" s="59"/>
      <c r="I190" s="59"/>
      <c r="J190" s="59"/>
      <c r="K190" s="59"/>
      <c r="L190" s="59"/>
      <c r="M190" s="59"/>
      <c r="N190" s="59"/>
      <c r="O190" s="59"/>
      <c r="P190" s="59"/>
      <c r="Q190" s="59"/>
      <c r="R190" s="59"/>
      <c r="S190" s="59"/>
      <c r="T190" s="59"/>
      <c r="U190" s="59"/>
      <c r="V190" s="59"/>
      <c r="W190" s="59"/>
      <c r="X190" s="59"/>
      <c r="Y190" s="59"/>
      <c r="Z190" s="59"/>
      <c r="AA190" s="59"/>
      <c r="AB190" s="59"/>
      <c r="AC190" s="59"/>
      <c r="AD190" s="59"/>
      <c r="AE190" s="59"/>
      <c r="AF190" s="59"/>
      <c r="AG190" s="59"/>
      <c r="AH190" s="59"/>
      <c r="AI190" s="59"/>
      <c r="AJ190" s="59"/>
      <c r="AK190" s="59"/>
      <c r="AL190" s="59"/>
      <c r="AM190" s="59"/>
      <c r="AN190" s="59"/>
      <c r="AO190" s="59"/>
      <c r="AP190" s="59"/>
      <c r="AQ190" s="59"/>
      <c r="AR190" s="59"/>
      <c r="AS190" s="59"/>
      <c r="AT190" s="59"/>
      <c r="AU190" s="59"/>
      <c r="AV190" s="59"/>
      <c r="AW190" s="59"/>
      <c r="AX190" s="59"/>
      <c r="AY190" s="59"/>
      <c r="AZ190" s="59"/>
      <c r="BA190" s="59"/>
      <c r="BB190" s="59"/>
      <c r="BC190" s="59"/>
      <c r="BD190" s="59"/>
      <c r="BE190" s="59"/>
      <c r="BF190" s="59"/>
      <c r="BG190" s="59"/>
    </row>
    <row r="191" spans="1:59">
      <c r="A191" s="59"/>
      <c r="B191" s="59"/>
      <c r="C191" s="59"/>
      <c r="D191" s="59"/>
      <c r="E191" s="59"/>
      <c r="F191" s="59"/>
      <c r="G191" s="59"/>
      <c r="H191" s="59"/>
      <c r="I191" s="59"/>
      <c r="J191" s="59"/>
      <c r="K191" s="59"/>
      <c r="L191" s="59"/>
      <c r="M191" s="59"/>
      <c r="N191" s="59"/>
      <c r="O191" s="59"/>
      <c r="P191" s="59"/>
      <c r="Q191" s="59"/>
      <c r="R191" s="59"/>
      <c r="S191" s="59"/>
      <c r="T191" s="59"/>
      <c r="U191" s="59"/>
      <c r="V191" s="59"/>
      <c r="W191" s="59"/>
      <c r="X191" s="59"/>
      <c r="Y191" s="59"/>
      <c r="Z191" s="59"/>
      <c r="AA191" s="59"/>
      <c r="AB191" s="59"/>
      <c r="AC191" s="59"/>
      <c r="AD191" s="59"/>
      <c r="AE191" s="59"/>
      <c r="AF191" s="59"/>
      <c r="AG191" s="59"/>
      <c r="AH191" s="59"/>
      <c r="AI191" s="59"/>
      <c r="AJ191" s="59"/>
      <c r="AK191" s="59"/>
      <c r="AL191" s="59"/>
      <c r="AM191" s="59"/>
      <c r="AN191" s="59"/>
      <c r="AO191" s="59"/>
      <c r="AP191" s="59"/>
      <c r="AQ191" s="59"/>
      <c r="AR191" s="59"/>
      <c r="AS191" s="59"/>
      <c r="AT191" s="59"/>
      <c r="AU191" s="59"/>
      <c r="AV191" s="59"/>
      <c r="AW191" s="59"/>
      <c r="AX191" s="59"/>
      <c r="AY191" s="59"/>
      <c r="AZ191" s="59"/>
      <c r="BA191" s="59"/>
      <c r="BB191" s="59"/>
      <c r="BC191" s="59"/>
      <c r="BD191" s="59"/>
      <c r="BE191" s="59"/>
      <c r="BF191" s="59"/>
      <c r="BG191" s="59"/>
    </row>
    <row r="192" spans="1:59">
      <c r="A192" s="59"/>
      <c r="B192" s="59"/>
      <c r="C192" s="59"/>
      <c r="D192" s="59"/>
      <c r="E192" s="59"/>
      <c r="F192" s="59"/>
      <c r="G192" s="59"/>
      <c r="H192" s="59"/>
      <c r="I192" s="59"/>
      <c r="J192" s="59"/>
      <c r="K192" s="59"/>
      <c r="L192" s="59"/>
      <c r="M192" s="59"/>
      <c r="N192" s="59"/>
      <c r="O192" s="59"/>
      <c r="P192" s="59"/>
      <c r="Q192" s="59"/>
      <c r="R192" s="59"/>
      <c r="S192" s="59"/>
      <c r="T192" s="59"/>
      <c r="U192" s="59"/>
      <c r="V192" s="59"/>
      <c r="W192" s="59"/>
      <c r="X192" s="59"/>
      <c r="Y192" s="59"/>
      <c r="Z192" s="59"/>
      <c r="AA192" s="59"/>
      <c r="AB192" s="59"/>
      <c r="AC192" s="59"/>
      <c r="AD192" s="59"/>
      <c r="AE192" s="59"/>
      <c r="AF192" s="59"/>
      <c r="AG192" s="59"/>
      <c r="AH192" s="59"/>
      <c r="AI192" s="59"/>
      <c r="AJ192" s="59"/>
      <c r="AK192" s="59"/>
      <c r="AL192" s="59"/>
      <c r="AM192" s="59"/>
      <c r="AN192" s="59"/>
      <c r="AO192" s="59"/>
      <c r="AP192" s="59"/>
      <c r="AQ192" s="59"/>
      <c r="AR192" s="59"/>
      <c r="AS192" s="59"/>
      <c r="AT192" s="59"/>
      <c r="AU192" s="59"/>
      <c r="AV192" s="59"/>
      <c r="AW192" s="59"/>
      <c r="AX192" s="59"/>
      <c r="AY192" s="59"/>
      <c r="AZ192" s="59"/>
      <c r="BA192" s="59"/>
      <c r="BB192" s="59"/>
      <c r="BC192" s="59"/>
      <c r="BD192" s="59"/>
      <c r="BE192" s="59"/>
      <c r="BF192" s="59"/>
      <c r="BG192" s="59"/>
    </row>
    <row r="193" spans="1:59">
      <c r="A193" s="59"/>
      <c r="B193" s="59"/>
      <c r="C193" s="59"/>
      <c r="D193" s="59"/>
      <c r="E193" s="59"/>
      <c r="F193" s="59"/>
      <c r="G193" s="59"/>
      <c r="H193" s="59"/>
      <c r="I193" s="59"/>
      <c r="J193" s="59"/>
      <c r="K193" s="59"/>
      <c r="L193" s="59"/>
      <c r="M193" s="59"/>
      <c r="N193" s="59"/>
      <c r="O193" s="59"/>
      <c r="P193" s="59"/>
      <c r="Q193" s="59"/>
      <c r="R193" s="59"/>
      <c r="S193" s="59"/>
      <c r="T193" s="59"/>
      <c r="U193" s="59"/>
      <c r="V193" s="59"/>
      <c r="W193" s="59"/>
      <c r="X193" s="59"/>
      <c r="Y193" s="59"/>
      <c r="Z193" s="59"/>
      <c r="AA193" s="59"/>
      <c r="AB193" s="59"/>
      <c r="AC193" s="59"/>
      <c r="AD193" s="59"/>
      <c r="AE193" s="59"/>
      <c r="AF193" s="59"/>
      <c r="AG193" s="59"/>
      <c r="AH193" s="59"/>
      <c r="AI193" s="59"/>
      <c r="AJ193" s="59"/>
      <c r="AK193" s="59"/>
      <c r="AL193" s="59"/>
      <c r="AM193" s="59"/>
      <c r="AN193" s="59"/>
      <c r="AO193" s="59"/>
      <c r="AP193" s="59"/>
      <c r="AQ193" s="59"/>
      <c r="AR193" s="59"/>
      <c r="AS193" s="59"/>
      <c r="AT193" s="59"/>
      <c r="AU193" s="59"/>
      <c r="AV193" s="59"/>
      <c r="AW193" s="59"/>
      <c r="AX193" s="59"/>
      <c r="AY193" s="59"/>
      <c r="AZ193" s="59"/>
      <c r="BA193" s="59"/>
      <c r="BB193" s="59"/>
      <c r="BC193" s="59"/>
      <c r="BD193" s="59"/>
      <c r="BE193" s="59"/>
      <c r="BF193" s="59"/>
      <c r="BG193" s="59"/>
    </row>
    <row r="194" spans="1:59">
      <c r="A194" s="59"/>
      <c r="B194" s="59"/>
      <c r="C194" s="59"/>
      <c r="D194" s="59"/>
      <c r="E194" s="59"/>
      <c r="F194" s="59"/>
      <c r="G194" s="59"/>
      <c r="H194" s="59"/>
      <c r="I194" s="59"/>
      <c r="J194" s="59"/>
      <c r="K194" s="59"/>
      <c r="L194" s="59"/>
      <c r="M194" s="59"/>
      <c r="N194" s="59"/>
      <c r="O194" s="59"/>
      <c r="P194" s="59"/>
      <c r="Q194" s="59"/>
      <c r="R194" s="59"/>
      <c r="S194" s="59"/>
      <c r="T194" s="59"/>
      <c r="U194" s="59"/>
      <c r="V194" s="59"/>
      <c r="W194" s="59"/>
      <c r="X194" s="59"/>
      <c r="Y194" s="59"/>
      <c r="Z194" s="59"/>
      <c r="AA194" s="59"/>
      <c r="AB194" s="59"/>
      <c r="AC194" s="59"/>
      <c r="AD194" s="59"/>
      <c r="AE194" s="59"/>
      <c r="AF194" s="59"/>
      <c r="AG194" s="59"/>
      <c r="AH194" s="59"/>
      <c r="AI194" s="59"/>
      <c r="AJ194" s="59"/>
      <c r="AK194" s="59"/>
      <c r="AL194" s="59"/>
      <c r="AM194" s="59"/>
      <c r="AN194" s="59"/>
      <c r="AO194" s="59"/>
      <c r="AP194" s="59"/>
      <c r="AQ194" s="59"/>
      <c r="AR194" s="59"/>
      <c r="AS194" s="59"/>
      <c r="AT194" s="59"/>
      <c r="AU194" s="59"/>
      <c r="AV194" s="59"/>
      <c r="AW194" s="59"/>
      <c r="AX194" s="59"/>
      <c r="AY194" s="59"/>
      <c r="AZ194" s="59"/>
      <c r="BA194" s="59"/>
      <c r="BB194" s="59"/>
      <c r="BC194" s="59"/>
      <c r="BD194" s="59"/>
      <c r="BE194" s="59"/>
      <c r="BF194" s="59"/>
      <c r="BG194" s="59"/>
    </row>
    <row r="195" spans="1:59">
      <c r="A195" s="59"/>
      <c r="B195" s="59"/>
      <c r="C195" s="59"/>
      <c r="D195" s="59"/>
      <c r="E195" s="59"/>
      <c r="F195" s="59"/>
      <c r="G195" s="59"/>
      <c r="H195" s="59"/>
      <c r="I195" s="59"/>
      <c r="J195" s="59"/>
      <c r="K195" s="59"/>
      <c r="L195" s="59"/>
      <c r="M195" s="59"/>
      <c r="N195" s="59"/>
      <c r="O195" s="59"/>
      <c r="P195" s="59"/>
      <c r="Q195" s="59"/>
      <c r="R195" s="59"/>
      <c r="S195" s="59"/>
      <c r="T195" s="59"/>
      <c r="U195" s="59"/>
      <c r="V195" s="59"/>
      <c r="W195" s="59"/>
      <c r="X195" s="59"/>
      <c r="Y195" s="59"/>
      <c r="Z195" s="59"/>
      <c r="AA195" s="59"/>
      <c r="AB195" s="59"/>
      <c r="AC195" s="59"/>
      <c r="AD195" s="59"/>
      <c r="AE195" s="59"/>
      <c r="AF195" s="59"/>
      <c r="AG195" s="59"/>
      <c r="AH195" s="59"/>
      <c r="AI195" s="59"/>
      <c r="AJ195" s="59"/>
      <c r="AK195" s="59"/>
      <c r="AL195" s="59"/>
      <c r="AM195" s="59"/>
      <c r="AN195" s="59"/>
      <c r="AO195" s="59"/>
      <c r="AP195" s="59"/>
      <c r="AQ195" s="59"/>
      <c r="AR195" s="59"/>
      <c r="AS195" s="59"/>
      <c r="AT195" s="59"/>
      <c r="AU195" s="59"/>
      <c r="AV195" s="59"/>
      <c r="AW195" s="59"/>
      <c r="AX195" s="59"/>
      <c r="AY195" s="59"/>
      <c r="AZ195" s="59"/>
      <c r="BA195" s="59"/>
      <c r="BB195" s="59"/>
      <c r="BC195" s="59"/>
      <c r="BD195" s="59"/>
      <c r="BE195" s="59"/>
      <c r="BF195" s="59"/>
      <c r="BG195" s="59"/>
    </row>
    <row r="196" spans="1:59">
      <c r="A196" s="59"/>
      <c r="B196" s="59"/>
      <c r="C196" s="59"/>
      <c r="D196" s="59"/>
      <c r="E196" s="59"/>
      <c r="F196" s="59"/>
      <c r="G196" s="59"/>
      <c r="H196" s="59"/>
      <c r="I196" s="59"/>
      <c r="J196" s="59"/>
      <c r="K196" s="59"/>
      <c r="L196" s="59"/>
      <c r="M196" s="59"/>
      <c r="N196" s="59"/>
      <c r="O196" s="59"/>
      <c r="P196" s="59"/>
      <c r="Q196" s="59"/>
      <c r="R196" s="59"/>
      <c r="S196" s="59"/>
      <c r="T196" s="59"/>
      <c r="U196" s="59"/>
      <c r="V196" s="59"/>
      <c r="W196" s="59"/>
      <c r="X196" s="59"/>
      <c r="Y196" s="59"/>
      <c r="Z196" s="59"/>
      <c r="AA196" s="59"/>
      <c r="AB196" s="59"/>
      <c r="AC196" s="59"/>
      <c r="AD196" s="59"/>
      <c r="AE196" s="59"/>
      <c r="AF196" s="59"/>
      <c r="AG196" s="59"/>
      <c r="AH196" s="59"/>
      <c r="AI196" s="59"/>
      <c r="AJ196" s="59"/>
      <c r="AK196" s="59"/>
      <c r="AL196" s="59"/>
      <c r="AM196" s="59"/>
      <c r="AN196" s="59"/>
      <c r="AO196" s="59"/>
      <c r="AP196" s="59"/>
      <c r="AQ196" s="59"/>
      <c r="AR196" s="59"/>
      <c r="AS196" s="59"/>
      <c r="AT196" s="59"/>
      <c r="AU196" s="59"/>
      <c r="AV196" s="59"/>
      <c r="AW196" s="59"/>
      <c r="AX196" s="59"/>
      <c r="AY196" s="59"/>
      <c r="AZ196" s="59"/>
      <c r="BA196" s="59"/>
      <c r="BB196" s="59"/>
      <c r="BC196" s="59"/>
      <c r="BD196" s="59"/>
      <c r="BE196" s="59"/>
      <c r="BF196" s="59"/>
      <c r="BG196" s="59"/>
    </row>
    <row r="197" spans="1:59">
      <c r="A197" s="59"/>
      <c r="B197" s="59"/>
      <c r="C197" s="59"/>
      <c r="D197" s="59"/>
      <c r="E197" s="59"/>
      <c r="F197" s="59"/>
      <c r="G197" s="59"/>
      <c r="H197" s="59"/>
      <c r="I197" s="59"/>
      <c r="J197" s="59"/>
      <c r="K197" s="59"/>
      <c r="L197" s="59"/>
      <c r="M197" s="59"/>
      <c r="N197" s="59"/>
      <c r="O197" s="59"/>
      <c r="P197" s="59"/>
      <c r="Q197" s="59"/>
      <c r="R197" s="59"/>
      <c r="S197" s="59"/>
      <c r="T197" s="59"/>
      <c r="U197" s="59"/>
      <c r="V197" s="59"/>
      <c r="W197" s="59"/>
      <c r="X197" s="59"/>
      <c r="Y197" s="59"/>
      <c r="Z197" s="59"/>
      <c r="AA197" s="59"/>
      <c r="AB197" s="59"/>
      <c r="AC197" s="59"/>
      <c r="AD197" s="59"/>
      <c r="AE197" s="59"/>
      <c r="AF197" s="59"/>
      <c r="AG197" s="59"/>
      <c r="AH197" s="59"/>
      <c r="AI197" s="59"/>
      <c r="AJ197" s="59"/>
      <c r="AK197" s="59"/>
      <c r="AL197" s="59"/>
      <c r="AM197" s="59"/>
      <c r="AN197" s="59"/>
      <c r="AO197" s="59"/>
      <c r="AP197" s="59"/>
      <c r="AQ197" s="59"/>
      <c r="AR197" s="59"/>
      <c r="AS197" s="59"/>
      <c r="AT197" s="59"/>
      <c r="AU197" s="59"/>
      <c r="AV197" s="59"/>
      <c r="AW197" s="59"/>
      <c r="AX197" s="59"/>
      <c r="AY197" s="59"/>
      <c r="AZ197" s="59"/>
      <c r="BA197" s="59"/>
      <c r="BB197" s="59"/>
      <c r="BC197" s="59"/>
      <c r="BD197" s="59"/>
      <c r="BE197" s="59"/>
      <c r="BF197" s="59"/>
      <c r="BG197" s="59"/>
    </row>
    <row r="198" spans="1:59">
      <c r="A198" s="59"/>
      <c r="B198" s="59"/>
      <c r="C198" s="59"/>
      <c r="D198" s="59"/>
      <c r="E198" s="59"/>
      <c r="F198" s="59"/>
      <c r="G198" s="59"/>
      <c r="H198" s="59"/>
      <c r="I198" s="59"/>
      <c r="J198" s="59"/>
      <c r="K198" s="59"/>
      <c r="L198" s="59"/>
      <c r="M198" s="59"/>
      <c r="N198" s="59"/>
      <c r="O198" s="59"/>
      <c r="P198" s="59"/>
      <c r="Q198" s="59"/>
      <c r="R198" s="59"/>
      <c r="S198" s="59"/>
      <c r="T198" s="59"/>
      <c r="U198" s="59"/>
      <c r="V198" s="59"/>
      <c r="W198" s="59"/>
      <c r="X198" s="59"/>
      <c r="Y198" s="59"/>
      <c r="Z198" s="59"/>
      <c r="AA198" s="59"/>
      <c r="AB198" s="59"/>
      <c r="AC198" s="59"/>
      <c r="AD198" s="59"/>
      <c r="AE198" s="59"/>
      <c r="AF198" s="59"/>
      <c r="AG198" s="59"/>
      <c r="AH198" s="59"/>
      <c r="AI198" s="59"/>
      <c r="AJ198" s="59"/>
      <c r="AK198" s="59"/>
      <c r="AL198" s="59"/>
      <c r="AM198" s="59"/>
      <c r="AN198" s="59"/>
      <c r="AO198" s="59"/>
      <c r="AP198" s="59"/>
      <c r="AQ198" s="59"/>
      <c r="AR198" s="59"/>
      <c r="AS198" s="59"/>
      <c r="AT198" s="59"/>
      <c r="AU198" s="59"/>
      <c r="AV198" s="59"/>
      <c r="AW198" s="59"/>
      <c r="AX198" s="59"/>
      <c r="AY198" s="59"/>
      <c r="AZ198" s="59"/>
      <c r="BA198" s="59"/>
      <c r="BB198" s="59"/>
      <c r="BC198" s="59"/>
      <c r="BD198" s="59"/>
      <c r="BE198" s="59"/>
      <c r="BF198" s="59"/>
      <c r="BG198" s="59"/>
    </row>
    <row r="199" spans="1:59">
      <c r="A199" s="59"/>
      <c r="B199" s="59"/>
      <c r="C199" s="59"/>
      <c r="D199" s="59"/>
      <c r="E199" s="59"/>
      <c r="F199" s="59"/>
      <c r="G199" s="59"/>
      <c r="H199" s="59"/>
      <c r="I199" s="59"/>
      <c r="J199" s="59"/>
      <c r="K199" s="59"/>
      <c r="L199" s="59"/>
      <c r="M199" s="59"/>
      <c r="N199" s="59"/>
      <c r="O199" s="59"/>
      <c r="P199" s="59"/>
      <c r="Q199" s="59"/>
      <c r="R199" s="59"/>
      <c r="S199" s="59"/>
      <c r="T199" s="59"/>
      <c r="U199" s="59"/>
      <c r="V199" s="59"/>
      <c r="W199" s="59"/>
      <c r="X199" s="59"/>
      <c r="Y199" s="59"/>
      <c r="Z199" s="59"/>
      <c r="AA199" s="59"/>
      <c r="AB199" s="59"/>
      <c r="AC199" s="59"/>
      <c r="AD199" s="59"/>
      <c r="AE199" s="59"/>
      <c r="AF199" s="59"/>
      <c r="AG199" s="59"/>
      <c r="AH199" s="59"/>
      <c r="AI199" s="59"/>
      <c r="AJ199" s="59"/>
      <c r="AK199" s="59"/>
      <c r="AL199" s="59"/>
      <c r="AM199" s="59"/>
      <c r="AN199" s="59"/>
      <c r="AO199" s="59"/>
      <c r="AP199" s="59"/>
      <c r="AQ199" s="59"/>
      <c r="AR199" s="59"/>
      <c r="AS199" s="59"/>
      <c r="AT199" s="59"/>
      <c r="AU199" s="59"/>
      <c r="AV199" s="59"/>
      <c r="AW199" s="59"/>
      <c r="AX199" s="59"/>
      <c r="AY199" s="59"/>
      <c r="AZ199" s="59"/>
      <c r="BA199" s="59"/>
      <c r="BB199" s="59"/>
      <c r="BC199" s="59"/>
      <c r="BD199" s="59"/>
      <c r="BE199" s="59"/>
      <c r="BF199" s="59"/>
      <c r="BG199" s="59"/>
    </row>
    <row r="200" spans="1:59">
      <c r="A200" s="59"/>
      <c r="B200" s="59"/>
      <c r="C200" s="59"/>
      <c r="D200" s="59"/>
      <c r="E200" s="59"/>
      <c r="F200" s="59"/>
      <c r="G200" s="59"/>
      <c r="H200" s="59"/>
      <c r="I200" s="59"/>
      <c r="J200" s="59"/>
      <c r="K200" s="59"/>
      <c r="L200" s="59"/>
      <c r="M200" s="59"/>
      <c r="N200" s="59"/>
      <c r="O200" s="59"/>
      <c r="P200" s="59"/>
      <c r="Q200" s="59"/>
      <c r="R200" s="59"/>
      <c r="S200" s="59"/>
      <c r="T200" s="59"/>
      <c r="U200" s="59"/>
      <c r="V200" s="59"/>
      <c r="W200" s="59"/>
      <c r="X200" s="59"/>
      <c r="Y200" s="59"/>
      <c r="Z200" s="59"/>
      <c r="AA200" s="59"/>
      <c r="AB200" s="59"/>
      <c r="AC200" s="59"/>
      <c r="AD200" s="59"/>
      <c r="AE200" s="59"/>
      <c r="AF200" s="59"/>
      <c r="AG200" s="59"/>
      <c r="AH200" s="59"/>
      <c r="AI200" s="59"/>
      <c r="AJ200" s="59"/>
      <c r="AK200" s="59"/>
      <c r="AL200" s="59"/>
      <c r="AM200" s="59"/>
      <c r="AN200" s="59"/>
      <c r="AO200" s="59"/>
      <c r="AP200" s="59"/>
      <c r="AQ200" s="59"/>
      <c r="AR200" s="59"/>
      <c r="AS200" s="59"/>
      <c r="AT200" s="59"/>
      <c r="AU200" s="59"/>
      <c r="AV200" s="59"/>
      <c r="AW200" s="59"/>
      <c r="AX200" s="59"/>
      <c r="AY200" s="59"/>
      <c r="AZ200" s="59"/>
      <c r="BA200" s="59"/>
      <c r="BB200" s="59"/>
      <c r="BC200" s="59"/>
      <c r="BD200" s="59"/>
      <c r="BE200" s="59"/>
      <c r="BF200" s="59"/>
      <c r="BG200" s="59"/>
    </row>
    <row r="201" spans="1:59">
      <c r="A201" s="59"/>
      <c r="B201" s="59"/>
      <c r="C201" s="59"/>
      <c r="D201" s="59"/>
      <c r="E201" s="59"/>
      <c r="F201" s="59"/>
      <c r="G201" s="59"/>
      <c r="H201" s="59"/>
      <c r="I201" s="59"/>
      <c r="J201" s="59"/>
      <c r="K201" s="59"/>
      <c r="L201" s="59"/>
      <c r="M201" s="59"/>
      <c r="N201" s="59"/>
      <c r="O201" s="59"/>
      <c r="P201" s="59"/>
      <c r="Q201" s="59"/>
      <c r="R201" s="59"/>
      <c r="S201" s="59"/>
      <c r="T201" s="59"/>
      <c r="U201" s="59"/>
      <c r="V201" s="59"/>
      <c r="W201" s="59"/>
      <c r="X201" s="59"/>
      <c r="Y201" s="59"/>
      <c r="Z201" s="59"/>
      <c r="AA201" s="59"/>
      <c r="AB201" s="59"/>
      <c r="AC201" s="59"/>
      <c r="AD201" s="59"/>
      <c r="AE201" s="59"/>
      <c r="AF201" s="59"/>
      <c r="AG201" s="59"/>
      <c r="AH201" s="59"/>
      <c r="AI201" s="59"/>
      <c r="AJ201" s="59"/>
      <c r="AK201" s="59"/>
      <c r="AL201" s="59"/>
      <c r="AM201" s="59"/>
      <c r="AN201" s="59"/>
      <c r="AO201" s="59"/>
      <c r="AP201" s="59"/>
      <c r="AQ201" s="59"/>
      <c r="AR201" s="59"/>
      <c r="AS201" s="59"/>
      <c r="AT201" s="59"/>
      <c r="AU201" s="59"/>
      <c r="AV201" s="59"/>
      <c r="AW201" s="59"/>
      <c r="AX201" s="59"/>
      <c r="AY201" s="59"/>
      <c r="AZ201" s="59"/>
      <c r="BA201" s="59"/>
      <c r="BB201" s="59"/>
      <c r="BC201" s="59"/>
      <c r="BD201" s="59"/>
      <c r="BE201" s="59"/>
      <c r="BF201" s="59"/>
      <c r="BG201" s="59"/>
    </row>
    <row r="202" spans="1:59">
      <c r="A202" s="59"/>
      <c r="B202" s="59"/>
      <c r="C202" s="59"/>
      <c r="D202" s="59"/>
      <c r="E202" s="59"/>
      <c r="F202" s="59"/>
      <c r="G202" s="59"/>
      <c r="H202" s="59"/>
      <c r="I202" s="59"/>
      <c r="J202" s="59"/>
      <c r="K202" s="59"/>
      <c r="L202" s="59"/>
      <c r="M202" s="59"/>
      <c r="N202" s="59"/>
      <c r="O202" s="59"/>
      <c r="P202" s="59"/>
      <c r="Q202" s="59"/>
      <c r="R202" s="59"/>
      <c r="S202" s="59"/>
      <c r="T202" s="59"/>
      <c r="U202" s="59"/>
      <c r="V202" s="59"/>
      <c r="W202" s="59"/>
      <c r="X202" s="59"/>
      <c r="Y202" s="59"/>
      <c r="Z202" s="59"/>
      <c r="AA202" s="59"/>
      <c r="AB202" s="59"/>
      <c r="AC202" s="59"/>
      <c r="AD202" s="59"/>
      <c r="AE202" s="59"/>
      <c r="AF202" s="59"/>
      <c r="AG202" s="59"/>
      <c r="AH202" s="59"/>
      <c r="AI202" s="59"/>
      <c r="AJ202" s="59"/>
      <c r="AK202" s="59"/>
      <c r="AL202" s="59"/>
      <c r="AM202" s="59"/>
      <c r="AN202" s="59"/>
      <c r="AO202" s="59"/>
      <c r="AP202" s="59"/>
      <c r="AQ202" s="59"/>
      <c r="AR202" s="59"/>
      <c r="AS202" s="59"/>
      <c r="AT202" s="59"/>
      <c r="AU202" s="59"/>
      <c r="AV202" s="59"/>
      <c r="AW202" s="59"/>
      <c r="AX202" s="59"/>
      <c r="AY202" s="59"/>
      <c r="AZ202" s="59"/>
      <c r="BA202" s="59"/>
      <c r="BB202" s="59"/>
      <c r="BC202" s="59"/>
      <c r="BD202" s="59"/>
      <c r="BE202" s="59"/>
      <c r="BF202" s="59"/>
      <c r="BG202" s="59"/>
    </row>
    <row r="203" spans="1:59">
      <c r="A203" s="59"/>
      <c r="B203" s="59"/>
      <c r="C203" s="59"/>
      <c r="D203" s="59"/>
      <c r="E203" s="59"/>
      <c r="F203" s="59"/>
      <c r="G203" s="59"/>
      <c r="H203" s="59"/>
      <c r="I203" s="59"/>
      <c r="J203" s="59"/>
      <c r="K203" s="59"/>
      <c r="L203" s="59"/>
      <c r="M203" s="59"/>
      <c r="N203" s="59"/>
      <c r="O203" s="59"/>
      <c r="P203" s="59"/>
      <c r="Q203" s="59"/>
      <c r="R203" s="59"/>
      <c r="S203" s="59"/>
      <c r="T203" s="59"/>
      <c r="U203" s="59"/>
      <c r="V203" s="59"/>
      <c r="W203" s="59"/>
      <c r="X203" s="59"/>
      <c r="Y203" s="59"/>
      <c r="Z203" s="59"/>
      <c r="AA203" s="59"/>
      <c r="AB203" s="59"/>
      <c r="AC203" s="59"/>
      <c r="AD203" s="59"/>
      <c r="AE203" s="59"/>
      <c r="AF203" s="59"/>
      <c r="AG203" s="59"/>
      <c r="AH203" s="59"/>
      <c r="AI203" s="59"/>
      <c r="AJ203" s="59"/>
      <c r="AK203" s="59"/>
      <c r="AL203" s="59"/>
      <c r="AM203" s="59"/>
      <c r="AN203" s="59"/>
      <c r="AO203" s="59"/>
      <c r="AP203" s="59"/>
      <c r="AQ203" s="59"/>
      <c r="AR203" s="59"/>
      <c r="AS203" s="59"/>
      <c r="AT203" s="59"/>
      <c r="AU203" s="59"/>
      <c r="AV203" s="59"/>
      <c r="AW203" s="59"/>
      <c r="AX203" s="59"/>
      <c r="AY203" s="59"/>
      <c r="AZ203" s="59"/>
      <c r="BA203" s="59"/>
      <c r="BB203" s="59"/>
      <c r="BC203" s="59"/>
      <c r="BD203" s="59"/>
      <c r="BE203" s="59"/>
      <c r="BF203" s="59"/>
      <c r="BG203" s="59"/>
    </row>
    <row r="204" spans="1:59">
      <c r="A204" s="59"/>
      <c r="B204" s="59"/>
      <c r="C204" s="59"/>
      <c r="D204" s="59"/>
      <c r="E204" s="59"/>
      <c r="F204" s="59"/>
      <c r="G204" s="59"/>
      <c r="H204" s="59"/>
      <c r="I204" s="59"/>
      <c r="J204" s="59"/>
      <c r="K204" s="59"/>
      <c r="L204" s="59"/>
      <c r="M204" s="59"/>
      <c r="N204" s="59"/>
      <c r="O204" s="59"/>
      <c r="P204" s="59"/>
      <c r="Q204" s="59"/>
      <c r="R204" s="59"/>
      <c r="S204" s="59"/>
      <c r="T204" s="59"/>
      <c r="U204" s="59"/>
      <c r="V204" s="59"/>
      <c r="W204" s="59"/>
      <c r="X204" s="59"/>
      <c r="Y204" s="59"/>
      <c r="Z204" s="59"/>
      <c r="AA204" s="59"/>
      <c r="AB204" s="59"/>
      <c r="AC204" s="59"/>
      <c r="AD204" s="59"/>
      <c r="AE204" s="59"/>
      <c r="AF204" s="59"/>
      <c r="AG204" s="59"/>
      <c r="AH204" s="59"/>
      <c r="AI204" s="59"/>
      <c r="AJ204" s="59"/>
      <c r="AK204" s="59"/>
      <c r="AL204" s="59"/>
      <c r="AM204" s="59"/>
      <c r="AN204" s="59"/>
      <c r="AO204" s="59"/>
      <c r="AP204" s="59"/>
      <c r="AQ204" s="59"/>
      <c r="AR204" s="59"/>
      <c r="AS204" s="59"/>
      <c r="AT204" s="59"/>
      <c r="AU204" s="59"/>
      <c r="AV204" s="59"/>
      <c r="AW204" s="59"/>
      <c r="AX204" s="59"/>
      <c r="AY204" s="59"/>
      <c r="AZ204" s="59"/>
      <c r="BA204" s="59"/>
      <c r="BB204" s="59"/>
      <c r="BC204" s="59"/>
      <c r="BD204" s="59"/>
      <c r="BE204" s="59"/>
      <c r="BF204" s="59"/>
      <c r="BG204" s="59"/>
    </row>
    <row r="205" spans="1:59">
      <c r="A205" s="59"/>
      <c r="B205" s="59"/>
      <c r="C205" s="59"/>
      <c r="D205" s="59"/>
      <c r="E205" s="59"/>
      <c r="F205" s="59"/>
      <c r="G205" s="59"/>
      <c r="H205" s="59"/>
      <c r="I205" s="59"/>
      <c r="J205" s="59"/>
      <c r="K205" s="59"/>
      <c r="L205" s="59"/>
      <c r="M205" s="59"/>
      <c r="N205" s="59"/>
      <c r="O205" s="59"/>
      <c r="P205" s="59"/>
      <c r="Q205" s="59"/>
      <c r="R205" s="59"/>
      <c r="S205" s="59"/>
      <c r="T205" s="59"/>
      <c r="U205" s="59"/>
      <c r="V205" s="59"/>
      <c r="W205" s="59"/>
      <c r="X205" s="59"/>
      <c r="Y205" s="59"/>
      <c r="Z205" s="59"/>
      <c r="AA205" s="59"/>
      <c r="AB205" s="59"/>
      <c r="AC205" s="59"/>
      <c r="AD205" s="59"/>
      <c r="AE205" s="59"/>
      <c r="AF205" s="59"/>
      <c r="AG205" s="59"/>
      <c r="AH205" s="59"/>
      <c r="AI205" s="59"/>
      <c r="AJ205" s="59"/>
      <c r="AK205" s="59"/>
      <c r="AL205" s="59"/>
      <c r="AM205" s="59"/>
      <c r="AN205" s="59"/>
      <c r="AO205" s="59"/>
      <c r="AP205" s="59"/>
      <c r="AQ205" s="59"/>
      <c r="AR205" s="59"/>
      <c r="AS205" s="59"/>
      <c r="AT205" s="59"/>
      <c r="AU205" s="59"/>
      <c r="AV205" s="59"/>
      <c r="AW205" s="59"/>
      <c r="AX205" s="59"/>
      <c r="AY205" s="59"/>
      <c r="AZ205" s="59"/>
      <c r="BA205" s="59"/>
      <c r="BB205" s="59"/>
      <c r="BC205" s="59"/>
      <c r="BD205" s="59"/>
      <c r="BE205" s="59"/>
      <c r="BF205" s="59"/>
      <c r="BG205" s="59"/>
    </row>
    <row r="206" spans="1:59">
      <c r="A206" s="59"/>
      <c r="B206" s="59"/>
      <c r="C206" s="59"/>
      <c r="D206" s="59"/>
      <c r="E206" s="59"/>
      <c r="F206" s="59"/>
      <c r="G206" s="59"/>
      <c r="H206" s="59"/>
      <c r="I206" s="59"/>
      <c r="J206" s="59"/>
      <c r="K206" s="59"/>
      <c r="L206" s="59"/>
      <c r="M206" s="59"/>
      <c r="N206" s="59"/>
      <c r="O206" s="59"/>
      <c r="P206" s="59"/>
      <c r="Q206" s="59"/>
      <c r="R206" s="59"/>
      <c r="S206" s="59"/>
      <c r="T206" s="59"/>
      <c r="U206" s="59"/>
      <c r="V206" s="59"/>
      <c r="W206" s="59"/>
      <c r="X206" s="59"/>
      <c r="Y206" s="59"/>
      <c r="Z206" s="59"/>
      <c r="AA206" s="59"/>
      <c r="AB206" s="59"/>
      <c r="AC206" s="59"/>
      <c r="AD206" s="59"/>
      <c r="AE206" s="59"/>
      <c r="AF206" s="59"/>
      <c r="AG206" s="59"/>
      <c r="AH206" s="59"/>
      <c r="AI206" s="59"/>
      <c r="AJ206" s="59"/>
      <c r="AK206" s="59"/>
      <c r="AL206" s="59"/>
      <c r="AM206" s="59"/>
      <c r="AN206" s="59"/>
      <c r="AO206" s="59"/>
      <c r="AP206" s="59"/>
      <c r="AQ206" s="59"/>
      <c r="AR206" s="59"/>
      <c r="AS206" s="59"/>
      <c r="AT206" s="59"/>
      <c r="AU206" s="59"/>
      <c r="AV206" s="59"/>
      <c r="AW206" s="59"/>
      <c r="AX206" s="59"/>
      <c r="AY206" s="59"/>
      <c r="AZ206" s="59"/>
      <c r="BA206" s="59"/>
      <c r="BB206" s="59"/>
      <c r="BC206" s="59"/>
      <c r="BD206" s="59"/>
      <c r="BE206" s="59"/>
      <c r="BF206" s="59"/>
      <c r="BG206" s="59"/>
    </row>
    <row r="207" spans="1:59">
      <c r="A207" s="59"/>
      <c r="B207" s="59"/>
      <c r="C207" s="59"/>
      <c r="D207" s="59"/>
      <c r="E207" s="59"/>
      <c r="F207" s="59"/>
      <c r="G207" s="59"/>
      <c r="H207" s="59"/>
      <c r="I207" s="59"/>
      <c r="J207" s="59"/>
      <c r="K207" s="59"/>
      <c r="L207" s="59"/>
      <c r="M207" s="59"/>
      <c r="N207" s="59"/>
      <c r="O207" s="59"/>
      <c r="P207" s="59"/>
      <c r="Q207" s="59"/>
      <c r="R207" s="59"/>
      <c r="S207" s="59"/>
      <c r="T207" s="59"/>
      <c r="U207" s="59"/>
      <c r="V207" s="59"/>
      <c r="W207" s="59"/>
      <c r="X207" s="59"/>
      <c r="Y207" s="59"/>
      <c r="Z207" s="59"/>
      <c r="AA207" s="59"/>
      <c r="AB207" s="59"/>
      <c r="AC207" s="59"/>
      <c r="AD207" s="59"/>
      <c r="AE207" s="59"/>
      <c r="AF207" s="59"/>
      <c r="AG207" s="59"/>
      <c r="AH207" s="59"/>
      <c r="AI207" s="59"/>
      <c r="AJ207" s="59"/>
      <c r="AK207" s="59"/>
      <c r="AL207" s="59"/>
      <c r="AM207" s="59"/>
      <c r="AN207" s="59"/>
      <c r="AO207" s="59"/>
      <c r="AP207" s="59"/>
      <c r="AQ207" s="59"/>
      <c r="AR207" s="59"/>
      <c r="AS207" s="59"/>
      <c r="AT207" s="59"/>
      <c r="AU207" s="59"/>
      <c r="AV207" s="59"/>
      <c r="AW207" s="59"/>
      <c r="AX207" s="59"/>
      <c r="AY207" s="59"/>
      <c r="AZ207" s="59"/>
      <c r="BA207" s="59"/>
      <c r="BB207" s="59"/>
      <c r="BC207" s="59"/>
      <c r="BD207" s="59"/>
      <c r="BE207" s="59"/>
      <c r="BF207" s="59"/>
      <c r="BG207" s="59"/>
    </row>
    <row r="208" spans="1:59">
      <c r="A208" s="59"/>
      <c r="B208" s="59"/>
      <c r="C208" s="59"/>
      <c r="D208" s="59"/>
      <c r="E208" s="59"/>
      <c r="F208" s="59"/>
      <c r="G208" s="59"/>
      <c r="H208" s="59"/>
      <c r="I208" s="59"/>
      <c r="J208" s="59"/>
      <c r="K208" s="59"/>
      <c r="L208" s="59"/>
      <c r="M208" s="59"/>
      <c r="N208" s="59"/>
      <c r="O208" s="59"/>
      <c r="P208" s="59"/>
      <c r="Q208" s="59"/>
      <c r="R208" s="59"/>
      <c r="S208" s="59"/>
      <c r="T208" s="59"/>
      <c r="U208" s="59"/>
      <c r="V208" s="59"/>
      <c r="W208" s="59"/>
      <c r="X208" s="59"/>
      <c r="Y208" s="59"/>
      <c r="Z208" s="59"/>
      <c r="AA208" s="59"/>
      <c r="AB208" s="59"/>
      <c r="AC208" s="59"/>
      <c r="AD208" s="59"/>
      <c r="AE208" s="59"/>
      <c r="AF208" s="59"/>
      <c r="AG208" s="59"/>
      <c r="AH208" s="59"/>
      <c r="AI208" s="59"/>
      <c r="AJ208" s="59"/>
      <c r="AK208" s="59"/>
      <c r="AL208" s="59"/>
      <c r="AM208" s="59"/>
      <c r="AN208" s="59"/>
      <c r="AO208" s="59"/>
      <c r="AP208" s="59"/>
      <c r="AQ208" s="59"/>
      <c r="AR208" s="59"/>
      <c r="AS208" s="59"/>
      <c r="AT208" s="59"/>
      <c r="AU208" s="59"/>
      <c r="AV208" s="59"/>
      <c r="AW208" s="59"/>
      <c r="AX208" s="59"/>
      <c r="AY208" s="59"/>
      <c r="AZ208" s="59"/>
      <c r="BA208" s="59"/>
      <c r="BB208" s="59"/>
      <c r="BC208" s="59"/>
      <c r="BD208" s="59"/>
      <c r="BE208" s="59"/>
      <c r="BF208" s="59"/>
      <c r="BG208" s="59"/>
    </row>
    <row r="209" spans="1:59">
      <c r="A209" s="59"/>
      <c r="B209" s="59"/>
      <c r="C209" s="59"/>
      <c r="D209" s="59"/>
      <c r="E209" s="59"/>
      <c r="F209" s="59"/>
      <c r="G209" s="59"/>
      <c r="H209" s="59"/>
      <c r="I209" s="59"/>
      <c r="J209" s="59"/>
      <c r="K209" s="59"/>
      <c r="L209" s="59"/>
      <c r="M209" s="59"/>
      <c r="N209" s="59"/>
      <c r="O209" s="59"/>
      <c r="P209" s="59"/>
      <c r="Q209" s="59"/>
      <c r="R209" s="59"/>
      <c r="S209" s="59"/>
      <c r="T209" s="59"/>
      <c r="U209" s="59"/>
      <c r="V209" s="59"/>
      <c r="W209" s="59"/>
      <c r="X209" s="59"/>
      <c r="Y209" s="59"/>
      <c r="Z209" s="59"/>
      <c r="AA209" s="59"/>
      <c r="AB209" s="59"/>
      <c r="AC209" s="59"/>
      <c r="AD209" s="59"/>
      <c r="AE209" s="59"/>
      <c r="AF209" s="59"/>
      <c r="AG209" s="59"/>
      <c r="AH209" s="59"/>
      <c r="AI209" s="59"/>
      <c r="AJ209" s="59"/>
      <c r="AK209" s="59"/>
      <c r="AL209" s="59"/>
      <c r="AM209" s="59"/>
      <c r="AN209" s="59"/>
      <c r="AO209" s="59"/>
      <c r="AP209" s="59"/>
      <c r="AQ209" s="59"/>
      <c r="AR209" s="59"/>
      <c r="AS209" s="59"/>
      <c r="AT209" s="59"/>
      <c r="AU209" s="59"/>
      <c r="AV209" s="59"/>
      <c r="AW209" s="59"/>
      <c r="AX209" s="59"/>
      <c r="AY209" s="59"/>
      <c r="AZ209" s="59"/>
      <c r="BA209" s="59"/>
      <c r="BB209" s="59"/>
      <c r="BC209" s="59"/>
      <c r="BD209" s="59"/>
      <c r="BE209" s="59"/>
      <c r="BF209" s="59"/>
      <c r="BG209" s="59"/>
    </row>
    <row r="210" spans="1:59">
      <c r="A210" s="59"/>
      <c r="B210" s="59"/>
      <c r="C210" s="59"/>
      <c r="D210" s="59"/>
      <c r="E210" s="59"/>
      <c r="F210" s="59"/>
      <c r="G210" s="59"/>
      <c r="H210" s="59"/>
      <c r="I210" s="59"/>
      <c r="J210" s="59"/>
      <c r="K210" s="59"/>
      <c r="L210" s="59"/>
      <c r="M210" s="59"/>
      <c r="N210" s="59"/>
      <c r="O210" s="59"/>
      <c r="P210" s="59"/>
      <c r="Q210" s="59"/>
      <c r="R210" s="59"/>
      <c r="S210" s="59"/>
      <c r="T210" s="59"/>
      <c r="U210" s="59"/>
      <c r="V210" s="59"/>
      <c r="W210" s="59"/>
      <c r="X210" s="59"/>
      <c r="Y210" s="59"/>
      <c r="Z210" s="59"/>
      <c r="AA210" s="59"/>
      <c r="AB210" s="59"/>
      <c r="AC210" s="59"/>
      <c r="AD210" s="59"/>
      <c r="AE210" s="59"/>
      <c r="AF210" s="59"/>
      <c r="AG210" s="59"/>
      <c r="AH210" s="59"/>
      <c r="AI210" s="59"/>
      <c r="AJ210" s="59"/>
      <c r="AK210" s="59"/>
      <c r="AL210" s="59"/>
      <c r="AM210" s="59"/>
      <c r="AN210" s="59"/>
      <c r="AO210" s="59"/>
      <c r="AP210" s="59"/>
      <c r="AQ210" s="59"/>
      <c r="AR210" s="59"/>
      <c r="AS210" s="59"/>
      <c r="AT210" s="59"/>
      <c r="AU210" s="59"/>
      <c r="AV210" s="59"/>
      <c r="AW210" s="59"/>
      <c r="AX210" s="59"/>
      <c r="AY210" s="59"/>
      <c r="AZ210" s="59"/>
      <c r="BA210" s="59"/>
      <c r="BB210" s="59"/>
      <c r="BC210" s="59"/>
      <c r="BD210" s="59"/>
      <c r="BE210" s="59"/>
      <c r="BF210" s="59"/>
      <c r="BG210" s="59"/>
    </row>
    <row r="211" spans="1:59">
      <c r="A211" s="59"/>
      <c r="B211" s="59"/>
      <c r="C211" s="59"/>
      <c r="D211" s="59"/>
      <c r="E211" s="59"/>
      <c r="F211" s="59"/>
      <c r="G211" s="59"/>
      <c r="H211" s="59"/>
      <c r="I211" s="59"/>
      <c r="J211" s="59"/>
      <c r="K211" s="59"/>
      <c r="L211" s="59"/>
      <c r="M211" s="59"/>
      <c r="N211" s="59"/>
      <c r="O211" s="59"/>
      <c r="P211" s="59"/>
      <c r="Q211" s="59"/>
      <c r="R211" s="59"/>
      <c r="S211" s="59"/>
      <c r="T211" s="59"/>
      <c r="U211" s="59"/>
      <c r="V211" s="59"/>
      <c r="W211" s="59"/>
      <c r="X211" s="59"/>
      <c r="Y211" s="59"/>
      <c r="Z211" s="59"/>
      <c r="AA211" s="59"/>
      <c r="AB211" s="59"/>
      <c r="AC211" s="59"/>
      <c r="AD211" s="59"/>
      <c r="AE211" s="59"/>
      <c r="AF211" s="59"/>
      <c r="AG211" s="59"/>
      <c r="AH211" s="59"/>
      <c r="AI211" s="59"/>
      <c r="AJ211" s="59"/>
      <c r="AK211" s="59"/>
      <c r="AL211" s="59"/>
      <c r="AM211" s="59"/>
      <c r="AN211" s="59"/>
      <c r="AO211" s="59"/>
      <c r="AP211" s="59"/>
      <c r="AQ211" s="59"/>
      <c r="AR211" s="59"/>
      <c r="AS211" s="59"/>
      <c r="AT211" s="59"/>
      <c r="AU211" s="59"/>
      <c r="AV211" s="59"/>
      <c r="AW211" s="59"/>
      <c r="AX211" s="59"/>
      <c r="AY211" s="59"/>
      <c r="AZ211" s="59"/>
      <c r="BA211" s="59"/>
      <c r="BB211" s="59"/>
      <c r="BC211" s="59"/>
      <c r="BD211" s="59"/>
      <c r="BE211" s="59"/>
      <c r="BF211" s="59"/>
      <c r="BG211" s="59"/>
    </row>
    <row r="212" spans="1:59">
      <c r="A212" s="59"/>
      <c r="B212" s="59"/>
      <c r="C212" s="59"/>
      <c r="D212" s="59"/>
      <c r="E212" s="59"/>
      <c r="F212" s="59"/>
      <c r="G212" s="59"/>
      <c r="H212" s="59"/>
      <c r="I212" s="59"/>
      <c r="J212" s="59"/>
      <c r="K212" s="59"/>
      <c r="L212" s="59"/>
      <c r="M212" s="59"/>
      <c r="N212" s="59"/>
      <c r="O212" s="59"/>
      <c r="P212" s="59"/>
      <c r="Q212" s="59"/>
      <c r="R212" s="59"/>
      <c r="S212" s="59"/>
      <c r="T212" s="59"/>
      <c r="U212" s="59"/>
      <c r="V212" s="59"/>
      <c r="W212" s="59"/>
      <c r="X212" s="59"/>
      <c r="Y212" s="59"/>
      <c r="Z212" s="59"/>
      <c r="AA212" s="59"/>
      <c r="AB212" s="59"/>
      <c r="AC212" s="59"/>
      <c r="AD212" s="59"/>
      <c r="AE212" s="59"/>
      <c r="AF212" s="59"/>
      <c r="AG212" s="59"/>
      <c r="AH212" s="59"/>
      <c r="AI212" s="59"/>
      <c r="AJ212" s="59"/>
      <c r="AK212" s="59"/>
      <c r="AL212" s="59"/>
      <c r="AM212" s="59"/>
      <c r="AN212" s="59"/>
      <c r="AO212" s="59"/>
      <c r="AP212" s="59"/>
      <c r="AQ212" s="59"/>
      <c r="AR212" s="59"/>
      <c r="AS212" s="59"/>
      <c r="AT212" s="59"/>
      <c r="AU212" s="59"/>
      <c r="AV212" s="59"/>
      <c r="AW212" s="59"/>
      <c r="AX212" s="59"/>
      <c r="AY212" s="59"/>
      <c r="AZ212" s="59"/>
      <c r="BA212" s="59"/>
      <c r="BB212" s="59"/>
      <c r="BC212" s="59"/>
      <c r="BD212" s="59"/>
      <c r="BE212" s="59"/>
      <c r="BF212" s="59"/>
      <c r="BG212" s="59"/>
    </row>
    <row r="213" spans="1:59">
      <c r="A213" s="59"/>
      <c r="B213" s="59"/>
      <c r="C213" s="59"/>
      <c r="D213" s="59"/>
      <c r="E213" s="59"/>
      <c r="F213" s="59"/>
      <c r="G213" s="59"/>
      <c r="H213" s="59"/>
      <c r="I213" s="59"/>
      <c r="J213" s="59"/>
      <c r="K213" s="59"/>
      <c r="L213" s="59"/>
      <c r="M213" s="59"/>
      <c r="N213" s="59"/>
      <c r="O213" s="59"/>
      <c r="P213" s="59"/>
      <c r="Q213" s="59"/>
      <c r="R213" s="59"/>
      <c r="S213" s="59"/>
      <c r="T213" s="59"/>
      <c r="U213" s="59"/>
      <c r="V213" s="59"/>
      <c r="W213" s="59"/>
      <c r="X213" s="59"/>
      <c r="Y213" s="59"/>
      <c r="Z213" s="59"/>
      <c r="AA213" s="59"/>
      <c r="AB213" s="59"/>
      <c r="AC213" s="59"/>
      <c r="AD213" s="59"/>
      <c r="AE213" s="59"/>
      <c r="AF213" s="59"/>
      <c r="AG213" s="59"/>
      <c r="AH213" s="59"/>
      <c r="AI213" s="59"/>
      <c r="AJ213" s="59"/>
      <c r="AK213" s="59"/>
      <c r="AL213" s="59"/>
      <c r="AM213" s="59"/>
      <c r="AN213" s="59"/>
      <c r="AO213" s="59"/>
      <c r="AP213" s="59"/>
      <c r="AQ213" s="59"/>
      <c r="AR213" s="59"/>
      <c r="AS213" s="59"/>
      <c r="AT213" s="59"/>
      <c r="AU213" s="59"/>
      <c r="AV213" s="59"/>
      <c r="AW213" s="59"/>
      <c r="AX213" s="59"/>
      <c r="AY213" s="59"/>
      <c r="AZ213" s="59"/>
      <c r="BA213" s="59"/>
      <c r="BB213" s="59"/>
      <c r="BC213" s="59"/>
      <c r="BD213" s="59"/>
      <c r="BE213" s="59"/>
      <c r="BF213" s="59"/>
      <c r="BG213" s="59"/>
    </row>
    <row r="214" spans="1:59">
      <c r="A214" s="59"/>
      <c r="B214" s="59"/>
      <c r="C214" s="59"/>
      <c r="D214" s="59"/>
      <c r="E214" s="59"/>
      <c r="F214" s="59"/>
      <c r="G214" s="59"/>
      <c r="H214" s="59"/>
      <c r="I214" s="59"/>
      <c r="J214" s="59"/>
      <c r="K214" s="59"/>
      <c r="L214" s="59"/>
      <c r="M214" s="59"/>
      <c r="N214" s="59"/>
      <c r="O214" s="59"/>
      <c r="P214" s="59"/>
      <c r="Q214" s="59"/>
      <c r="R214" s="59"/>
      <c r="S214" s="59"/>
      <c r="T214" s="59"/>
      <c r="U214" s="59"/>
      <c r="V214" s="59"/>
      <c r="W214" s="59"/>
      <c r="X214" s="59"/>
      <c r="Y214" s="59"/>
      <c r="Z214" s="59"/>
      <c r="AA214" s="59"/>
      <c r="AB214" s="59"/>
      <c r="AC214" s="59"/>
      <c r="AD214" s="59"/>
      <c r="AE214" s="59"/>
      <c r="AF214" s="59"/>
      <c r="AG214" s="59"/>
      <c r="AH214" s="59"/>
      <c r="AI214" s="59"/>
      <c r="AJ214" s="59"/>
      <c r="AK214" s="59"/>
      <c r="AL214" s="59"/>
      <c r="AM214" s="59"/>
      <c r="AN214" s="59"/>
      <c r="AO214" s="59"/>
      <c r="AP214" s="59"/>
      <c r="AQ214" s="59"/>
      <c r="AR214" s="59"/>
      <c r="AS214" s="59"/>
      <c r="AT214" s="59"/>
      <c r="AU214" s="59"/>
      <c r="AV214" s="59"/>
      <c r="AW214" s="59"/>
      <c r="AX214" s="59"/>
      <c r="AY214" s="59"/>
      <c r="AZ214" s="59"/>
      <c r="BA214" s="59"/>
      <c r="BB214" s="59"/>
      <c r="BC214" s="59"/>
      <c r="BD214" s="59"/>
      <c r="BE214" s="59"/>
      <c r="BF214" s="59"/>
      <c r="BG214" s="59"/>
    </row>
    <row r="215" spans="1:59">
      <c r="A215" s="59"/>
      <c r="B215" s="59"/>
      <c r="C215" s="59"/>
      <c r="D215" s="59"/>
      <c r="E215" s="59"/>
      <c r="F215" s="59"/>
      <c r="G215" s="59"/>
      <c r="H215" s="59"/>
      <c r="I215" s="59"/>
      <c r="J215" s="59"/>
      <c r="K215" s="59"/>
      <c r="L215" s="59"/>
      <c r="M215" s="59"/>
      <c r="N215" s="59"/>
      <c r="O215" s="59"/>
      <c r="P215" s="59"/>
      <c r="Q215" s="59"/>
      <c r="R215" s="59"/>
      <c r="S215" s="59"/>
      <c r="T215" s="59"/>
      <c r="U215" s="59"/>
      <c r="V215" s="59"/>
      <c r="W215" s="59"/>
      <c r="X215" s="59"/>
      <c r="Y215" s="59"/>
      <c r="Z215" s="59"/>
      <c r="AA215" s="59"/>
      <c r="AB215" s="59"/>
      <c r="AC215" s="59"/>
      <c r="AD215" s="59"/>
      <c r="AE215" s="59"/>
      <c r="AF215" s="59"/>
      <c r="AG215" s="59"/>
      <c r="AH215" s="59"/>
      <c r="AI215" s="59"/>
      <c r="AJ215" s="59"/>
      <c r="AK215" s="59"/>
      <c r="AL215" s="59"/>
      <c r="AM215" s="59"/>
      <c r="AN215" s="59"/>
      <c r="AO215" s="59"/>
      <c r="AP215" s="59"/>
      <c r="AQ215" s="59"/>
      <c r="AR215" s="59"/>
      <c r="AS215" s="59"/>
      <c r="AT215" s="59"/>
      <c r="AU215" s="59"/>
      <c r="AV215" s="59"/>
      <c r="AW215" s="59"/>
      <c r="AX215" s="59"/>
      <c r="AY215" s="59"/>
      <c r="AZ215" s="59"/>
      <c r="BA215" s="59"/>
      <c r="BB215" s="59"/>
      <c r="BC215" s="59"/>
      <c r="BD215" s="59"/>
      <c r="BE215" s="59"/>
      <c r="BF215" s="59"/>
      <c r="BG215" s="59"/>
    </row>
    <row r="216" spans="1:59">
      <c r="A216" s="59"/>
      <c r="B216" s="59"/>
      <c r="C216" s="59"/>
      <c r="D216" s="59"/>
      <c r="E216" s="59"/>
      <c r="F216" s="59"/>
      <c r="G216" s="59"/>
      <c r="H216" s="59"/>
      <c r="I216" s="59"/>
      <c r="J216" s="59"/>
      <c r="K216" s="59"/>
      <c r="L216" s="59"/>
      <c r="M216" s="59"/>
      <c r="N216" s="59"/>
      <c r="O216" s="59"/>
      <c r="P216" s="59"/>
      <c r="Q216" s="59"/>
      <c r="R216" s="59"/>
      <c r="S216" s="59"/>
      <c r="T216" s="59"/>
      <c r="U216" s="59"/>
      <c r="V216" s="59"/>
      <c r="W216" s="59"/>
      <c r="X216" s="59"/>
      <c r="Y216" s="59"/>
      <c r="Z216" s="59"/>
      <c r="AA216" s="59"/>
      <c r="AB216" s="59"/>
      <c r="AC216" s="59"/>
      <c r="AD216" s="59"/>
      <c r="AE216" s="59"/>
      <c r="AF216" s="59"/>
      <c r="AG216" s="59"/>
      <c r="AH216" s="59"/>
      <c r="AI216" s="59"/>
      <c r="AJ216" s="59"/>
      <c r="AK216" s="59"/>
      <c r="AL216" s="59"/>
      <c r="AM216" s="59"/>
      <c r="AN216" s="59"/>
      <c r="AO216" s="59"/>
      <c r="AP216" s="59"/>
      <c r="AQ216" s="59"/>
      <c r="AR216" s="59"/>
      <c r="AS216" s="59"/>
      <c r="AT216" s="59"/>
      <c r="AU216" s="59"/>
      <c r="AV216" s="59"/>
      <c r="AW216" s="59"/>
      <c r="AX216" s="59"/>
      <c r="AY216" s="59"/>
      <c r="AZ216" s="59"/>
      <c r="BA216" s="59"/>
      <c r="BB216" s="59"/>
      <c r="BC216" s="59"/>
      <c r="BD216" s="59"/>
      <c r="BE216" s="59"/>
      <c r="BF216" s="59"/>
      <c r="BG216" s="59"/>
    </row>
    <row r="217" spans="1:59">
      <c r="A217" s="59"/>
      <c r="B217" s="59"/>
      <c r="C217" s="59"/>
      <c r="D217" s="59"/>
      <c r="E217" s="59"/>
      <c r="F217" s="59"/>
      <c r="G217" s="59"/>
      <c r="H217" s="59"/>
      <c r="I217" s="59"/>
      <c r="J217" s="59"/>
      <c r="K217" s="59"/>
      <c r="L217" s="59"/>
      <c r="M217" s="59"/>
      <c r="N217" s="59"/>
      <c r="O217" s="59"/>
      <c r="P217" s="59"/>
      <c r="Q217" s="59"/>
      <c r="R217" s="59"/>
      <c r="S217" s="59"/>
      <c r="T217" s="59"/>
      <c r="U217" s="59"/>
      <c r="V217" s="59"/>
      <c r="W217" s="59"/>
      <c r="X217" s="59"/>
      <c r="Y217" s="59"/>
      <c r="Z217" s="59"/>
      <c r="AA217" s="59"/>
      <c r="AB217" s="59"/>
      <c r="AC217" s="59"/>
      <c r="AD217" s="59"/>
      <c r="AE217" s="59"/>
      <c r="AF217" s="59"/>
      <c r="AG217" s="59"/>
      <c r="AH217" s="59"/>
      <c r="AI217" s="59"/>
      <c r="AJ217" s="59"/>
      <c r="AK217" s="59"/>
      <c r="AL217" s="59"/>
      <c r="AM217" s="59"/>
      <c r="AN217" s="59"/>
      <c r="AO217" s="59"/>
      <c r="AP217" s="59"/>
      <c r="AQ217" s="59"/>
      <c r="AR217" s="59"/>
      <c r="AS217" s="59"/>
      <c r="AT217" s="59"/>
      <c r="AU217" s="59"/>
      <c r="AV217" s="59"/>
      <c r="AW217" s="59"/>
      <c r="AX217" s="59"/>
      <c r="AY217" s="59"/>
      <c r="AZ217" s="59"/>
      <c r="BA217" s="59"/>
      <c r="BB217" s="59"/>
      <c r="BC217" s="59"/>
      <c r="BD217" s="59"/>
      <c r="BE217" s="59"/>
      <c r="BF217" s="59"/>
      <c r="BG217" s="59"/>
    </row>
    <row r="218" spans="1:59">
      <c r="A218" s="59"/>
      <c r="B218" s="59"/>
      <c r="C218" s="59"/>
      <c r="D218" s="59"/>
      <c r="E218" s="59"/>
      <c r="F218" s="59"/>
      <c r="G218" s="59"/>
      <c r="H218" s="59"/>
      <c r="I218" s="59"/>
      <c r="J218" s="59"/>
      <c r="K218" s="59"/>
      <c r="L218" s="59"/>
      <c r="M218" s="59"/>
      <c r="N218" s="59"/>
      <c r="O218" s="59"/>
      <c r="P218" s="59"/>
      <c r="Q218" s="59"/>
      <c r="R218" s="59"/>
      <c r="S218" s="59"/>
      <c r="T218" s="59"/>
      <c r="U218" s="59"/>
      <c r="V218" s="59"/>
      <c r="W218" s="59"/>
      <c r="X218" s="59"/>
      <c r="Y218" s="59"/>
      <c r="Z218" s="59"/>
      <c r="AA218" s="59"/>
      <c r="AB218" s="59"/>
      <c r="AC218" s="59"/>
      <c r="AD218" s="59"/>
      <c r="AE218" s="59"/>
      <c r="AF218" s="59"/>
      <c r="AG218" s="59"/>
      <c r="AH218" s="59"/>
      <c r="AI218" s="59"/>
      <c r="AJ218" s="59"/>
      <c r="AK218" s="59"/>
      <c r="AL218" s="59"/>
      <c r="AM218" s="59"/>
      <c r="AN218" s="59"/>
      <c r="AO218" s="59"/>
      <c r="AP218" s="59"/>
      <c r="AQ218" s="59"/>
      <c r="AR218" s="59"/>
      <c r="AS218" s="59"/>
      <c r="AT218" s="59"/>
      <c r="AU218" s="59"/>
      <c r="AV218" s="59"/>
      <c r="AW218" s="59"/>
      <c r="AX218" s="59"/>
      <c r="AY218" s="59"/>
      <c r="AZ218" s="59"/>
      <c r="BA218" s="59"/>
      <c r="BB218" s="59"/>
      <c r="BC218" s="59"/>
      <c r="BD218" s="59"/>
      <c r="BE218" s="59"/>
      <c r="BF218" s="59"/>
      <c r="BG218" s="59"/>
    </row>
    <row r="219" spans="1:59">
      <c r="A219" s="59"/>
      <c r="B219" s="59"/>
      <c r="C219" s="59"/>
      <c r="D219" s="59"/>
      <c r="E219" s="59"/>
      <c r="F219" s="59"/>
      <c r="G219" s="59"/>
      <c r="H219" s="59"/>
      <c r="I219" s="59"/>
      <c r="J219" s="59"/>
      <c r="K219" s="59"/>
      <c r="L219" s="59"/>
      <c r="M219" s="59"/>
      <c r="N219" s="59"/>
      <c r="O219" s="59"/>
      <c r="P219" s="59"/>
      <c r="Q219" s="59"/>
      <c r="R219" s="59"/>
      <c r="S219" s="59"/>
      <c r="T219" s="59"/>
      <c r="U219" s="59"/>
      <c r="V219" s="59"/>
      <c r="W219" s="59"/>
      <c r="X219" s="59"/>
      <c r="Y219" s="59"/>
      <c r="Z219" s="59"/>
      <c r="AA219" s="59"/>
      <c r="AB219" s="59"/>
      <c r="AC219" s="59"/>
      <c r="AD219" s="59"/>
      <c r="AE219" s="59"/>
      <c r="AF219" s="59"/>
      <c r="AG219" s="59"/>
      <c r="AH219" s="59"/>
      <c r="AI219" s="59"/>
      <c r="AJ219" s="59"/>
      <c r="AK219" s="59"/>
      <c r="AL219" s="59"/>
      <c r="AM219" s="59"/>
      <c r="AN219" s="59"/>
      <c r="AO219" s="59"/>
      <c r="AP219" s="59"/>
      <c r="AQ219" s="59"/>
      <c r="AR219" s="59"/>
      <c r="AS219" s="59"/>
      <c r="AT219" s="59"/>
      <c r="AU219" s="59"/>
      <c r="AV219" s="59"/>
      <c r="AW219" s="59"/>
      <c r="AX219" s="59"/>
      <c r="AY219" s="59"/>
      <c r="AZ219" s="59"/>
      <c r="BA219" s="59"/>
      <c r="BB219" s="59"/>
      <c r="BC219" s="59"/>
      <c r="BD219" s="59"/>
      <c r="BE219" s="59"/>
      <c r="BF219" s="59"/>
      <c r="BG219" s="59"/>
    </row>
    <row r="220" spans="1:59">
      <c r="A220" s="59"/>
      <c r="B220" s="59"/>
      <c r="C220" s="59"/>
      <c r="D220" s="59"/>
      <c r="E220" s="59"/>
      <c r="F220" s="59"/>
      <c r="G220" s="59"/>
      <c r="H220" s="59"/>
      <c r="I220" s="59"/>
      <c r="J220" s="59"/>
      <c r="K220" s="59"/>
      <c r="L220" s="59"/>
      <c r="M220" s="59"/>
      <c r="N220" s="59"/>
      <c r="O220" s="59"/>
      <c r="P220" s="59"/>
      <c r="Q220" s="59"/>
      <c r="R220" s="59"/>
      <c r="S220" s="59"/>
      <c r="T220" s="59"/>
      <c r="U220" s="59"/>
      <c r="V220" s="59"/>
      <c r="W220" s="59"/>
      <c r="X220" s="59"/>
      <c r="Y220" s="59"/>
      <c r="Z220" s="59"/>
      <c r="AA220" s="59"/>
      <c r="AB220" s="59"/>
      <c r="AC220" s="59"/>
      <c r="AD220" s="59"/>
      <c r="AE220" s="59"/>
      <c r="AF220" s="59"/>
      <c r="AG220" s="59"/>
      <c r="AH220" s="59"/>
      <c r="AI220" s="59"/>
      <c r="AJ220" s="59"/>
      <c r="AK220" s="59"/>
      <c r="AL220" s="59"/>
      <c r="AM220" s="59"/>
      <c r="AN220" s="59"/>
      <c r="AO220" s="59"/>
      <c r="AP220" s="59"/>
      <c r="AQ220" s="59"/>
      <c r="AR220" s="59"/>
      <c r="AS220" s="59"/>
      <c r="AT220" s="59"/>
      <c r="AU220" s="59"/>
      <c r="AV220" s="59"/>
      <c r="AW220" s="59"/>
      <c r="AX220" s="59"/>
      <c r="AY220" s="59"/>
      <c r="AZ220" s="59"/>
      <c r="BA220" s="59"/>
      <c r="BB220" s="59"/>
      <c r="BC220" s="59"/>
      <c r="BD220" s="59"/>
      <c r="BE220" s="59"/>
      <c r="BF220" s="59"/>
      <c r="BG220" s="59"/>
    </row>
    <row r="221" spans="1:59">
      <c r="A221" s="59"/>
      <c r="B221" s="59"/>
      <c r="C221" s="59"/>
      <c r="D221" s="59"/>
      <c r="E221" s="59"/>
      <c r="F221" s="59"/>
      <c r="G221" s="59"/>
      <c r="H221" s="59"/>
      <c r="I221" s="59"/>
      <c r="J221" s="59"/>
      <c r="K221" s="59"/>
      <c r="L221" s="59"/>
      <c r="M221" s="59"/>
      <c r="N221" s="59"/>
      <c r="O221" s="59"/>
      <c r="P221" s="59"/>
      <c r="Q221" s="59"/>
      <c r="R221" s="59"/>
      <c r="S221" s="59"/>
      <c r="T221" s="59"/>
      <c r="U221" s="59"/>
      <c r="V221" s="59"/>
      <c r="W221" s="59"/>
      <c r="X221" s="59"/>
      <c r="Y221" s="59"/>
      <c r="Z221" s="59"/>
      <c r="AA221" s="59"/>
      <c r="AB221" s="59"/>
      <c r="AC221" s="59"/>
      <c r="AD221" s="59"/>
      <c r="AE221" s="59"/>
      <c r="AF221" s="59"/>
      <c r="AG221" s="59"/>
      <c r="AH221" s="59"/>
      <c r="AI221" s="59"/>
      <c r="AJ221" s="59"/>
      <c r="AK221" s="59"/>
      <c r="AL221" s="59"/>
      <c r="AM221" s="59"/>
      <c r="AN221" s="59"/>
      <c r="AO221" s="59"/>
      <c r="AP221" s="59"/>
      <c r="AQ221" s="59"/>
      <c r="AR221" s="59"/>
      <c r="AS221" s="59"/>
      <c r="AT221" s="59"/>
      <c r="AU221" s="59"/>
      <c r="AV221" s="59"/>
      <c r="AW221" s="59"/>
      <c r="AX221" s="59"/>
      <c r="AY221" s="59"/>
      <c r="AZ221" s="59"/>
      <c r="BA221" s="59"/>
      <c r="BB221" s="59"/>
      <c r="BC221" s="59"/>
      <c r="BD221" s="59"/>
      <c r="BE221" s="59"/>
      <c r="BF221" s="59"/>
      <c r="BG221" s="59"/>
    </row>
    <row r="222" spans="1:59">
      <c r="A222" s="59"/>
      <c r="B222" s="59"/>
      <c r="C222" s="59"/>
      <c r="D222" s="59"/>
      <c r="E222" s="59"/>
      <c r="F222" s="59"/>
      <c r="G222" s="59"/>
      <c r="H222" s="59"/>
      <c r="I222" s="59"/>
      <c r="J222" s="59"/>
      <c r="K222" s="59"/>
      <c r="L222" s="59"/>
      <c r="M222" s="59"/>
      <c r="N222" s="59"/>
      <c r="O222" s="59"/>
      <c r="P222" s="59"/>
      <c r="Q222" s="59"/>
      <c r="R222" s="59"/>
      <c r="S222" s="59"/>
      <c r="T222" s="59"/>
      <c r="U222" s="59"/>
      <c r="V222" s="59"/>
      <c r="W222" s="59"/>
      <c r="X222" s="59"/>
      <c r="Y222" s="59"/>
      <c r="Z222" s="59"/>
      <c r="AA222" s="59"/>
      <c r="AB222" s="59"/>
      <c r="AC222" s="59"/>
      <c r="AD222" s="59"/>
      <c r="AE222" s="59"/>
      <c r="AF222" s="59"/>
      <c r="AG222" s="59"/>
      <c r="AH222" s="59"/>
      <c r="AI222" s="59"/>
      <c r="AJ222" s="59"/>
      <c r="AK222" s="59"/>
      <c r="AL222" s="59"/>
      <c r="AM222" s="59"/>
      <c r="AN222" s="59"/>
      <c r="AO222" s="59"/>
      <c r="AP222" s="59"/>
      <c r="AQ222" s="59"/>
      <c r="AR222" s="59"/>
      <c r="AS222" s="59"/>
      <c r="AT222" s="59"/>
      <c r="AU222" s="59"/>
      <c r="AV222" s="59"/>
      <c r="AW222" s="59"/>
      <c r="AX222" s="59"/>
      <c r="AY222" s="59"/>
      <c r="AZ222" s="59"/>
      <c r="BA222" s="59"/>
      <c r="BB222" s="59"/>
      <c r="BC222" s="59"/>
      <c r="BD222" s="59"/>
      <c r="BE222" s="59"/>
      <c r="BF222" s="59"/>
      <c r="BG222" s="59"/>
    </row>
    <row r="223" spans="1:59">
      <c r="A223" s="59"/>
      <c r="B223" s="59"/>
      <c r="C223" s="59"/>
      <c r="D223" s="59"/>
      <c r="E223" s="59"/>
      <c r="F223" s="59"/>
      <c r="G223" s="59"/>
      <c r="H223" s="59"/>
      <c r="I223" s="59"/>
      <c r="J223" s="59"/>
      <c r="K223" s="59"/>
      <c r="L223" s="59"/>
      <c r="M223" s="59"/>
      <c r="N223" s="59"/>
      <c r="O223" s="59"/>
      <c r="P223" s="59"/>
      <c r="Q223" s="59"/>
      <c r="R223" s="59"/>
      <c r="S223" s="59"/>
      <c r="T223" s="59"/>
      <c r="U223" s="59"/>
      <c r="V223" s="59"/>
      <c r="W223" s="59"/>
      <c r="X223" s="59"/>
      <c r="Y223" s="59"/>
      <c r="Z223" s="59"/>
      <c r="AA223" s="59"/>
      <c r="AB223" s="59"/>
      <c r="AC223" s="59"/>
      <c r="AD223" s="59"/>
      <c r="AE223" s="59"/>
      <c r="AF223" s="59"/>
      <c r="AG223" s="59"/>
      <c r="AH223" s="59"/>
      <c r="AI223" s="59"/>
      <c r="AJ223" s="59"/>
      <c r="AK223" s="59"/>
      <c r="AL223" s="59"/>
      <c r="AM223" s="59"/>
      <c r="AN223" s="59"/>
      <c r="AO223" s="59"/>
      <c r="AP223" s="59"/>
      <c r="AQ223" s="59"/>
      <c r="AR223" s="59"/>
      <c r="AS223" s="59"/>
      <c r="AT223" s="59"/>
      <c r="AU223" s="59"/>
      <c r="AV223" s="59"/>
      <c r="AW223" s="59"/>
      <c r="AX223" s="59"/>
      <c r="AY223" s="59"/>
      <c r="AZ223" s="59"/>
      <c r="BA223" s="59"/>
      <c r="BB223" s="59"/>
      <c r="BC223" s="59"/>
      <c r="BD223" s="59"/>
      <c r="BE223" s="59"/>
      <c r="BF223" s="59"/>
      <c r="BG223" s="59"/>
    </row>
    <row r="224" spans="1:59">
      <c r="A224" s="59"/>
      <c r="B224" s="59"/>
      <c r="C224" s="59"/>
      <c r="D224" s="59"/>
      <c r="E224" s="59"/>
      <c r="F224" s="59"/>
      <c r="G224" s="59"/>
      <c r="H224" s="59"/>
      <c r="I224" s="59"/>
      <c r="J224" s="59"/>
      <c r="K224" s="59"/>
      <c r="L224" s="59"/>
      <c r="M224" s="59"/>
      <c r="N224" s="59"/>
      <c r="O224" s="59"/>
      <c r="P224" s="59"/>
      <c r="Q224" s="59"/>
      <c r="R224" s="59"/>
      <c r="S224" s="59"/>
      <c r="T224" s="59"/>
      <c r="U224" s="59"/>
      <c r="V224" s="59"/>
      <c r="W224" s="59"/>
      <c r="X224" s="59"/>
      <c r="Y224" s="59"/>
      <c r="Z224" s="59"/>
      <c r="AA224" s="59"/>
      <c r="AB224" s="59"/>
      <c r="AC224" s="59"/>
      <c r="AD224" s="59"/>
      <c r="AE224" s="59"/>
      <c r="AF224" s="59"/>
      <c r="AG224" s="59"/>
      <c r="AH224" s="59"/>
      <c r="AI224" s="59"/>
      <c r="AJ224" s="59"/>
      <c r="AK224" s="59"/>
      <c r="AL224" s="59"/>
      <c r="AM224" s="59"/>
      <c r="AN224" s="59"/>
      <c r="AO224" s="59"/>
      <c r="AP224" s="59"/>
      <c r="AQ224" s="59"/>
      <c r="AR224" s="59"/>
      <c r="AS224" s="59"/>
      <c r="AT224" s="59"/>
      <c r="AU224" s="59"/>
      <c r="AV224" s="59"/>
      <c r="AW224" s="59"/>
      <c r="AX224" s="59"/>
      <c r="AY224" s="59"/>
      <c r="AZ224" s="59"/>
      <c r="BA224" s="59"/>
      <c r="BB224" s="59"/>
      <c r="BC224" s="59"/>
      <c r="BD224" s="59"/>
      <c r="BE224" s="59"/>
      <c r="BF224" s="59"/>
      <c r="BG224" s="59"/>
    </row>
    <row r="225" spans="1:59">
      <c r="A225" s="59"/>
      <c r="B225" s="59"/>
      <c r="C225" s="59"/>
      <c r="D225" s="59"/>
      <c r="E225" s="59"/>
      <c r="F225" s="59"/>
      <c r="G225" s="59"/>
      <c r="H225" s="59"/>
      <c r="I225" s="59"/>
      <c r="J225" s="59"/>
      <c r="K225" s="59"/>
      <c r="L225" s="59"/>
      <c r="M225" s="59"/>
      <c r="N225" s="59"/>
      <c r="O225" s="59"/>
      <c r="P225" s="59"/>
      <c r="Q225" s="59"/>
      <c r="R225" s="59"/>
      <c r="S225" s="59"/>
      <c r="T225" s="59"/>
      <c r="U225" s="59"/>
      <c r="V225" s="59"/>
      <c r="W225" s="59"/>
      <c r="X225" s="59"/>
      <c r="Y225" s="59"/>
      <c r="Z225" s="59"/>
      <c r="AA225" s="59"/>
      <c r="AB225" s="59"/>
      <c r="AC225" s="59"/>
      <c r="AD225" s="59"/>
      <c r="AE225" s="59"/>
      <c r="AF225" s="59"/>
      <c r="AG225" s="59"/>
      <c r="AH225" s="59"/>
      <c r="AI225" s="59"/>
      <c r="AJ225" s="59"/>
      <c r="AK225" s="59"/>
      <c r="AL225" s="59"/>
      <c r="AM225" s="59"/>
      <c r="AN225" s="59"/>
      <c r="AO225" s="59"/>
      <c r="AP225" s="59"/>
      <c r="AQ225" s="59"/>
      <c r="AR225" s="59"/>
      <c r="AS225" s="59"/>
      <c r="AT225" s="59"/>
      <c r="AU225" s="59"/>
      <c r="AV225" s="59"/>
      <c r="AW225" s="59"/>
      <c r="AX225" s="59"/>
      <c r="AY225" s="59"/>
      <c r="AZ225" s="59"/>
      <c r="BA225" s="59"/>
      <c r="BB225" s="59"/>
      <c r="BC225" s="59"/>
      <c r="BD225" s="59"/>
      <c r="BE225" s="59"/>
      <c r="BF225" s="59"/>
      <c r="BG225" s="59"/>
    </row>
    <row r="226" spans="1:59">
      <c r="A226" s="59"/>
      <c r="B226" s="59"/>
      <c r="C226" s="59"/>
      <c r="D226" s="59"/>
      <c r="E226" s="59"/>
      <c r="F226" s="59"/>
      <c r="G226" s="59"/>
      <c r="H226" s="59"/>
      <c r="I226" s="59"/>
      <c r="J226" s="59"/>
      <c r="K226" s="59"/>
      <c r="L226" s="59"/>
      <c r="M226" s="59"/>
      <c r="N226" s="59"/>
      <c r="O226" s="59"/>
      <c r="P226" s="59"/>
      <c r="Q226" s="59"/>
      <c r="R226" s="59"/>
      <c r="S226" s="59"/>
      <c r="T226" s="59"/>
      <c r="U226" s="59"/>
      <c r="V226" s="59"/>
      <c r="W226" s="59"/>
      <c r="X226" s="59"/>
      <c r="Y226" s="59"/>
      <c r="Z226" s="59"/>
      <c r="AA226" s="59"/>
      <c r="AB226" s="59"/>
      <c r="AC226" s="59"/>
      <c r="AD226" s="59"/>
      <c r="AE226" s="59"/>
      <c r="AF226" s="59"/>
      <c r="AG226" s="59"/>
      <c r="AH226" s="59"/>
      <c r="AI226" s="59"/>
      <c r="AJ226" s="59"/>
      <c r="AK226" s="59"/>
      <c r="AL226" s="59"/>
      <c r="AM226" s="59"/>
      <c r="AN226" s="59"/>
      <c r="AO226" s="59"/>
      <c r="AP226" s="59"/>
      <c r="AQ226" s="59"/>
      <c r="AR226" s="59"/>
      <c r="AS226" s="59"/>
      <c r="AT226" s="59"/>
      <c r="AU226" s="59"/>
      <c r="AV226" s="59"/>
      <c r="AW226" s="59"/>
      <c r="AX226" s="59"/>
      <c r="AY226" s="59"/>
      <c r="AZ226" s="59"/>
      <c r="BA226" s="59"/>
      <c r="BB226" s="59"/>
      <c r="BC226" s="59"/>
      <c r="BD226" s="59"/>
      <c r="BE226" s="59"/>
      <c r="BF226" s="59"/>
      <c r="BG226" s="59"/>
    </row>
    <row r="227" spans="1:59">
      <c r="A227" s="59"/>
      <c r="B227" s="59"/>
      <c r="C227" s="59"/>
      <c r="D227" s="59"/>
      <c r="E227" s="59"/>
      <c r="F227" s="59"/>
      <c r="G227" s="59"/>
      <c r="H227" s="59"/>
      <c r="I227" s="59"/>
      <c r="J227" s="59"/>
      <c r="K227" s="59"/>
      <c r="L227" s="59"/>
      <c r="M227" s="59"/>
      <c r="N227" s="59"/>
      <c r="O227" s="59"/>
      <c r="P227" s="59"/>
      <c r="Q227" s="59"/>
      <c r="R227" s="59"/>
      <c r="S227" s="59"/>
      <c r="T227" s="59"/>
      <c r="U227" s="59"/>
      <c r="V227" s="59"/>
      <c r="W227" s="59"/>
      <c r="X227" s="59"/>
      <c r="Y227" s="59"/>
      <c r="Z227" s="59"/>
      <c r="AA227" s="59"/>
      <c r="AB227" s="59"/>
      <c r="AC227" s="59"/>
      <c r="AD227" s="59"/>
      <c r="AE227" s="59"/>
      <c r="AF227" s="59"/>
      <c r="AG227" s="59"/>
      <c r="AH227" s="59"/>
      <c r="AI227" s="59"/>
      <c r="AJ227" s="59"/>
      <c r="AK227" s="59"/>
      <c r="AL227" s="59"/>
      <c r="AM227" s="59"/>
      <c r="AN227" s="59"/>
      <c r="AO227" s="59"/>
      <c r="AP227" s="59"/>
      <c r="AQ227" s="59"/>
      <c r="AR227" s="59"/>
      <c r="AS227" s="59"/>
      <c r="AT227" s="59"/>
      <c r="AU227" s="59"/>
      <c r="AV227" s="59"/>
      <c r="AW227" s="59"/>
      <c r="AX227" s="59"/>
      <c r="AY227" s="59"/>
      <c r="AZ227" s="59"/>
      <c r="BA227" s="59"/>
      <c r="BB227" s="59"/>
      <c r="BC227" s="59"/>
      <c r="BD227" s="59"/>
      <c r="BE227" s="59"/>
      <c r="BF227" s="59"/>
      <c r="BG227" s="59"/>
    </row>
    <row r="228" spans="1:59">
      <c r="A228" s="59"/>
      <c r="B228" s="59"/>
      <c r="C228" s="59"/>
      <c r="D228" s="59"/>
      <c r="E228" s="59"/>
      <c r="F228" s="59"/>
      <c r="G228" s="59"/>
      <c r="H228" s="59"/>
      <c r="I228" s="59"/>
      <c r="J228" s="59"/>
      <c r="K228" s="59"/>
      <c r="L228" s="59"/>
      <c r="M228" s="59"/>
      <c r="N228" s="59"/>
      <c r="O228" s="59"/>
      <c r="P228" s="59"/>
      <c r="Q228" s="59"/>
      <c r="R228" s="59"/>
      <c r="S228" s="59"/>
      <c r="T228" s="59"/>
      <c r="U228" s="59"/>
      <c r="V228" s="59"/>
      <c r="W228" s="59"/>
      <c r="X228" s="59"/>
      <c r="Y228" s="59"/>
      <c r="Z228" s="59"/>
      <c r="AA228" s="59"/>
      <c r="AB228" s="59"/>
      <c r="AC228" s="59"/>
      <c r="AD228" s="59"/>
      <c r="AE228" s="59"/>
      <c r="AF228" s="59"/>
      <c r="AG228" s="59"/>
      <c r="AH228" s="59"/>
      <c r="AI228" s="59"/>
      <c r="AJ228" s="59"/>
      <c r="AK228" s="59"/>
      <c r="AL228" s="59"/>
      <c r="AM228" s="59"/>
      <c r="AN228" s="59"/>
      <c r="AO228" s="59"/>
      <c r="AP228" s="59"/>
      <c r="AQ228" s="59"/>
      <c r="AR228" s="59"/>
      <c r="AS228" s="59"/>
      <c r="AT228" s="59"/>
      <c r="AU228" s="59"/>
      <c r="AV228" s="59"/>
      <c r="AW228" s="59"/>
      <c r="AX228" s="59"/>
      <c r="AY228" s="59"/>
      <c r="AZ228" s="59"/>
      <c r="BA228" s="59"/>
      <c r="BB228" s="59"/>
      <c r="BC228" s="59"/>
      <c r="BD228" s="59"/>
      <c r="BE228" s="59"/>
      <c r="BF228" s="59"/>
      <c r="BG228" s="59"/>
    </row>
    <row r="229" spans="1:59">
      <c r="A229" s="59"/>
      <c r="B229" s="59"/>
      <c r="C229" s="59"/>
      <c r="D229" s="59"/>
      <c r="E229" s="59"/>
      <c r="F229" s="59"/>
      <c r="G229" s="59"/>
      <c r="H229" s="59"/>
      <c r="I229" s="59"/>
      <c r="J229" s="59"/>
      <c r="K229" s="59"/>
      <c r="L229" s="59"/>
      <c r="M229" s="59"/>
      <c r="N229" s="59"/>
      <c r="O229" s="59"/>
      <c r="P229" s="59"/>
      <c r="Q229" s="59"/>
      <c r="R229" s="59"/>
      <c r="S229" s="59"/>
      <c r="T229" s="59"/>
      <c r="U229" s="59"/>
      <c r="V229" s="59"/>
      <c r="W229" s="59"/>
      <c r="X229" s="59"/>
      <c r="Y229" s="59"/>
      <c r="Z229" s="59"/>
      <c r="AA229" s="59"/>
      <c r="AB229" s="59"/>
      <c r="AC229" s="59"/>
      <c r="AD229" s="59"/>
      <c r="AE229" s="59"/>
      <c r="AF229" s="59"/>
      <c r="AG229" s="59"/>
      <c r="AH229" s="59"/>
      <c r="AI229" s="59"/>
      <c r="AJ229" s="59"/>
      <c r="AK229" s="59"/>
      <c r="AL229" s="59"/>
      <c r="AM229" s="59"/>
      <c r="AN229" s="59"/>
      <c r="AO229" s="59"/>
      <c r="AP229" s="59"/>
      <c r="AQ229" s="59"/>
      <c r="AR229" s="59"/>
      <c r="AS229" s="59"/>
      <c r="AT229" s="59"/>
      <c r="AU229" s="59"/>
      <c r="AV229" s="59"/>
      <c r="AW229" s="59"/>
      <c r="AX229" s="59"/>
      <c r="AY229" s="59"/>
      <c r="AZ229" s="59"/>
      <c r="BA229" s="59"/>
      <c r="BB229" s="59"/>
      <c r="BC229" s="59"/>
      <c r="BD229" s="59"/>
      <c r="BE229" s="59"/>
      <c r="BF229" s="59"/>
      <c r="BG229" s="59"/>
    </row>
    <row r="230" spans="1:59">
      <c r="A230" s="59"/>
      <c r="B230" s="59"/>
      <c r="C230" s="59"/>
      <c r="D230" s="59"/>
      <c r="E230" s="59"/>
      <c r="F230" s="59"/>
      <c r="G230" s="59"/>
      <c r="H230" s="59"/>
      <c r="I230" s="59"/>
      <c r="J230" s="59"/>
      <c r="K230" s="59"/>
      <c r="L230" s="59"/>
      <c r="M230" s="59"/>
      <c r="N230" s="59"/>
      <c r="O230" s="59"/>
      <c r="P230" s="59"/>
      <c r="Q230" s="59"/>
      <c r="R230" s="59"/>
      <c r="S230" s="59"/>
      <c r="T230" s="59"/>
      <c r="U230" s="59"/>
      <c r="V230" s="59"/>
      <c r="W230" s="59"/>
      <c r="X230" s="59"/>
      <c r="Y230" s="59"/>
      <c r="Z230" s="59"/>
      <c r="AA230" s="59"/>
      <c r="AB230" s="59"/>
      <c r="AC230" s="59"/>
      <c r="AD230" s="59"/>
      <c r="AE230" s="59"/>
      <c r="AF230" s="59"/>
      <c r="AG230" s="59"/>
      <c r="AH230" s="59"/>
      <c r="AI230" s="59"/>
      <c r="AJ230" s="59"/>
      <c r="AK230" s="59"/>
      <c r="AL230" s="59"/>
      <c r="AM230" s="59"/>
      <c r="AN230" s="59"/>
      <c r="AO230" s="59"/>
      <c r="AP230" s="59"/>
      <c r="AQ230" s="59"/>
      <c r="AR230" s="59"/>
      <c r="AS230" s="59"/>
      <c r="AT230" s="59"/>
      <c r="AU230" s="59"/>
      <c r="AV230" s="59"/>
      <c r="AW230" s="59"/>
      <c r="AX230" s="59"/>
      <c r="AY230" s="59"/>
      <c r="AZ230" s="59"/>
      <c r="BA230" s="59"/>
      <c r="BB230" s="59"/>
      <c r="BC230" s="59"/>
      <c r="BD230" s="59"/>
      <c r="BE230" s="59"/>
      <c r="BF230" s="59"/>
      <c r="BG230" s="59"/>
    </row>
    <row r="231" spans="1:59">
      <c r="A231" s="59"/>
      <c r="B231" s="59"/>
      <c r="C231" s="59"/>
      <c r="D231" s="59"/>
      <c r="E231" s="59"/>
      <c r="F231" s="59"/>
      <c r="G231" s="59"/>
      <c r="H231" s="59"/>
      <c r="I231" s="59"/>
      <c r="J231" s="59"/>
      <c r="K231" s="59"/>
      <c r="L231" s="59"/>
      <c r="M231" s="59"/>
      <c r="N231" s="59"/>
      <c r="O231" s="59"/>
      <c r="P231" s="59"/>
      <c r="Q231" s="59"/>
      <c r="R231" s="59"/>
      <c r="S231" s="59"/>
      <c r="T231" s="59"/>
      <c r="U231" s="59"/>
      <c r="V231" s="59"/>
      <c r="W231" s="59"/>
      <c r="X231" s="59"/>
      <c r="Y231" s="59"/>
      <c r="Z231" s="59"/>
      <c r="AA231" s="59"/>
      <c r="AB231" s="59"/>
      <c r="AC231" s="59"/>
      <c r="AD231" s="59"/>
      <c r="AE231" s="59"/>
      <c r="AF231" s="59"/>
      <c r="AG231" s="59"/>
      <c r="AH231" s="59"/>
      <c r="AI231" s="59"/>
      <c r="AJ231" s="59"/>
      <c r="AK231" s="59"/>
      <c r="AL231" s="59"/>
      <c r="AM231" s="59"/>
      <c r="AN231" s="59"/>
      <c r="AO231" s="59"/>
      <c r="AP231" s="59"/>
      <c r="AQ231" s="59"/>
      <c r="AR231" s="59"/>
      <c r="AS231" s="59"/>
      <c r="AT231" s="59"/>
      <c r="AU231" s="59"/>
      <c r="AV231" s="59"/>
      <c r="AW231" s="59"/>
      <c r="AX231" s="59"/>
      <c r="AY231" s="59"/>
      <c r="AZ231" s="59"/>
      <c r="BA231" s="59"/>
      <c r="BB231" s="59"/>
      <c r="BC231" s="59"/>
      <c r="BD231" s="59"/>
      <c r="BE231" s="59"/>
      <c r="BF231" s="59"/>
      <c r="BG231" s="59"/>
    </row>
    <row r="232" spans="1:59">
      <c r="A232" s="59"/>
      <c r="B232" s="59"/>
      <c r="C232" s="59"/>
      <c r="D232" s="59"/>
      <c r="E232" s="59"/>
      <c r="F232" s="59"/>
      <c r="G232" s="59"/>
      <c r="H232" s="59"/>
      <c r="I232" s="59"/>
      <c r="J232" s="59"/>
      <c r="K232" s="59"/>
      <c r="L232" s="59"/>
      <c r="M232" s="59"/>
      <c r="N232" s="59"/>
      <c r="O232" s="59"/>
      <c r="P232" s="59"/>
      <c r="Q232" s="59"/>
      <c r="R232" s="59"/>
      <c r="S232" s="59"/>
      <c r="T232" s="59"/>
      <c r="U232" s="59"/>
      <c r="V232" s="59"/>
      <c r="W232" s="59"/>
      <c r="X232" s="59"/>
      <c r="Y232" s="59"/>
      <c r="Z232" s="59"/>
      <c r="AA232" s="59"/>
      <c r="AB232" s="59"/>
      <c r="AC232" s="59"/>
      <c r="AD232" s="59"/>
      <c r="AE232" s="59"/>
      <c r="AF232" s="59"/>
      <c r="AG232" s="59"/>
      <c r="AH232" s="59"/>
      <c r="AI232" s="59"/>
      <c r="AJ232" s="59"/>
      <c r="AK232" s="59"/>
      <c r="AL232" s="59"/>
      <c r="AM232" s="59"/>
      <c r="AN232" s="59"/>
      <c r="AO232" s="59"/>
      <c r="AP232" s="59"/>
      <c r="AQ232" s="59"/>
      <c r="AR232" s="59"/>
      <c r="AS232" s="59"/>
      <c r="AT232" s="59"/>
      <c r="AU232" s="59"/>
      <c r="AV232" s="59"/>
      <c r="AW232" s="59"/>
      <c r="AX232" s="59"/>
      <c r="AY232" s="59"/>
      <c r="AZ232" s="59"/>
      <c r="BA232" s="59"/>
      <c r="BB232" s="59"/>
      <c r="BC232" s="59"/>
      <c r="BD232" s="59"/>
      <c r="BE232" s="59"/>
      <c r="BF232" s="59"/>
      <c r="BG232" s="59"/>
    </row>
    <row r="233" spans="1:59">
      <c r="A233" s="59"/>
      <c r="B233" s="59"/>
      <c r="C233" s="59"/>
      <c r="D233" s="59"/>
      <c r="E233" s="59"/>
      <c r="F233" s="59"/>
      <c r="G233" s="59"/>
      <c r="H233" s="59"/>
      <c r="I233" s="59"/>
      <c r="J233" s="59"/>
      <c r="K233" s="59"/>
      <c r="L233" s="59"/>
      <c r="M233" s="59"/>
      <c r="N233" s="59"/>
      <c r="O233" s="59"/>
      <c r="P233" s="59"/>
      <c r="Q233" s="59"/>
      <c r="R233" s="59"/>
      <c r="S233" s="59"/>
      <c r="T233" s="59"/>
      <c r="U233" s="59"/>
      <c r="V233" s="59"/>
      <c r="W233" s="59"/>
      <c r="X233" s="59"/>
      <c r="Y233" s="59"/>
      <c r="Z233" s="59"/>
      <c r="AA233" s="59"/>
      <c r="AB233" s="59"/>
      <c r="AC233" s="59"/>
      <c r="AD233" s="59"/>
      <c r="AE233" s="59"/>
      <c r="AF233" s="59"/>
      <c r="AG233" s="59"/>
      <c r="AH233" s="59"/>
      <c r="AI233" s="59"/>
      <c r="AJ233" s="59"/>
      <c r="AK233" s="59"/>
      <c r="AL233" s="59"/>
      <c r="AM233" s="59"/>
      <c r="AN233" s="59"/>
      <c r="AO233" s="59"/>
      <c r="AP233" s="59"/>
      <c r="AQ233" s="59"/>
      <c r="AR233" s="59"/>
      <c r="AS233" s="59"/>
      <c r="AT233" s="59"/>
      <c r="AU233" s="59"/>
      <c r="AV233" s="59"/>
      <c r="AW233" s="59"/>
      <c r="AX233" s="59"/>
      <c r="AY233" s="59"/>
      <c r="AZ233" s="59"/>
      <c r="BA233" s="59"/>
      <c r="BB233" s="59"/>
      <c r="BC233" s="59"/>
      <c r="BD233" s="59"/>
      <c r="BE233" s="59"/>
      <c r="BF233" s="59"/>
      <c r="BG233" s="59"/>
    </row>
    <row r="234" spans="1:59">
      <c r="A234" s="59"/>
      <c r="B234" s="59"/>
      <c r="C234" s="59"/>
      <c r="D234" s="59"/>
      <c r="E234" s="59"/>
      <c r="F234" s="59"/>
      <c r="G234" s="59"/>
      <c r="H234" s="59"/>
      <c r="I234" s="59"/>
      <c r="J234" s="59"/>
      <c r="K234" s="59"/>
      <c r="L234" s="59"/>
      <c r="M234" s="59"/>
      <c r="N234" s="59"/>
      <c r="O234" s="59"/>
      <c r="P234" s="59"/>
      <c r="Q234" s="59"/>
      <c r="R234" s="59"/>
      <c r="S234" s="59"/>
      <c r="T234" s="59"/>
      <c r="U234" s="59"/>
      <c r="V234" s="59"/>
      <c r="W234" s="59"/>
      <c r="X234" s="59"/>
      <c r="Y234" s="59"/>
      <c r="Z234" s="59"/>
      <c r="AA234" s="59"/>
      <c r="AB234" s="59"/>
      <c r="AC234" s="59"/>
      <c r="AD234" s="59"/>
      <c r="AE234" s="59"/>
      <c r="AF234" s="59"/>
      <c r="AG234" s="59"/>
      <c r="AH234" s="59"/>
      <c r="AI234" s="59"/>
      <c r="AJ234" s="59"/>
      <c r="AK234" s="59"/>
      <c r="AL234" s="59"/>
      <c r="AM234" s="59"/>
      <c r="AN234" s="59"/>
      <c r="AO234" s="59"/>
      <c r="AP234" s="59"/>
      <c r="AQ234" s="59"/>
      <c r="AR234" s="59"/>
      <c r="AS234" s="59"/>
      <c r="AT234" s="59"/>
      <c r="AU234" s="59"/>
      <c r="AV234" s="59"/>
      <c r="AW234" s="59"/>
      <c r="AX234" s="59"/>
      <c r="AY234" s="59"/>
      <c r="AZ234" s="59"/>
      <c r="BA234" s="59"/>
      <c r="BB234" s="59"/>
      <c r="BC234" s="59"/>
      <c r="BD234" s="59"/>
      <c r="BE234" s="59"/>
      <c r="BF234" s="59"/>
      <c r="BG234" s="59"/>
    </row>
    <row r="235" spans="1:59">
      <c r="A235" s="59"/>
      <c r="B235" s="59"/>
      <c r="C235" s="59"/>
      <c r="D235" s="59"/>
      <c r="E235" s="59"/>
      <c r="F235" s="59"/>
      <c r="G235" s="59"/>
      <c r="H235" s="59"/>
      <c r="I235" s="59"/>
      <c r="J235" s="59"/>
      <c r="K235" s="59"/>
      <c r="L235" s="59"/>
      <c r="M235" s="59"/>
      <c r="N235" s="59"/>
      <c r="O235" s="59"/>
      <c r="P235" s="59"/>
      <c r="Q235" s="59"/>
      <c r="R235" s="59"/>
      <c r="S235" s="59"/>
      <c r="T235" s="59"/>
      <c r="U235" s="59"/>
      <c r="V235" s="59"/>
      <c r="W235" s="59"/>
      <c r="X235" s="59"/>
      <c r="Y235" s="59"/>
      <c r="Z235" s="59"/>
      <c r="AA235" s="59"/>
      <c r="AB235" s="59"/>
      <c r="AC235" s="59"/>
      <c r="AD235" s="59"/>
      <c r="AE235" s="59"/>
      <c r="AF235" s="59"/>
      <c r="AG235" s="59"/>
      <c r="AH235" s="59"/>
      <c r="AI235" s="59"/>
      <c r="AJ235" s="59"/>
      <c r="AK235" s="59"/>
      <c r="AL235" s="59"/>
      <c r="AM235" s="59"/>
      <c r="AN235" s="59"/>
      <c r="AO235" s="59"/>
      <c r="AP235" s="59"/>
      <c r="AQ235" s="59"/>
      <c r="AR235" s="59"/>
      <c r="AS235" s="59"/>
      <c r="AT235" s="59"/>
      <c r="AU235" s="59"/>
      <c r="AV235" s="59"/>
      <c r="AW235" s="59"/>
      <c r="AX235" s="59"/>
      <c r="AY235" s="59"/>
      <c r="AZ235" s="59"/>
      <c r="BA235" s="59"/>
      <c r="BB235" s="59"/>
      <c r="BC235" s="59"/>
      <c r="BD235" s="59"/>
      <c r="BE235" s="59"/>
      <c r="BF235" s="59"/>
      <c r="BG235" s="59"/>
    </row>
    <row r="236" spans="1:59">
      <c r="A236" s="59"/>
      <c r="B236" s="59"/>
      <c r="C236" s="59"/>
      <c r="D236" s="59"/>
      <c r="E236" s="59"/>
      <c r="F236" s="59"/>
      <c r="G236" s="59"/>
      <c r="H236" s="59"/>
      <c r="I236" s="59"/>
      <c r="J236" s="59"/>
      <c r="K236" s="59"/>
      <c r="L236" s="59"/>
      <c r="M236" s="59"/>
      <c r="N236" s="59"/>
      <c r="O236" s="59"/>
      <c r="P236" s="59"/>
      <c r="Q236" s="59"/>
      <c r="R236" s="59"/>
      <c r="S236" s="59"/>
      <c r="T236" s="59"/>
      <c r="U236" s="59"/>
      <c r="V236" s="59"/>
      <c r="W236" s="59"/>
      <c r="X236" s="59"/>
      <c r="Y236" s="59"/>
      <c r="Z236" s="59"/>
      <c r="AA236" s="59"/>
      <c r="AB236" s="59"/>
      <c r="AC236" s="59"/>
      <c r="AD236" s="59"/>
      <c r="AE236" s="59"/>
      <c r="AF236" s="59"/>
      <c r="AG236" s="59"/>
      <c r="AH236" s="59"/>
      <c r="AI236" s="59"/>
      <c r="AJ236" s="59"/>
      <c r="AK236" s="59"/>
      <c r="AL236" s="59"/>
      <c r="AM236" s="59"/>
      <c r="AN236" s="59"/>
      <c r="AO236" s="59"/>
      <c r="AP236" s="59"/>
      <c r="AQ236" s="59"/>
      <c r="AR236" s="59"/>
      <c r="AS236" s="59"/>
      <c r="AT236" s="59"/>
      <c r="AU236" s="59"/>
      <c r="AV236" s="59"/>
      <c r="AW236" s="59"/>
      <c r="AX236" s="59"/>
      <c r="AY236" s="59"/>
      <c r="AZ236" s="59"/>
      <c r="BA236" s="59"/>
      <c r="BB236" s="59"/>
      <c r="BC236" s="59"/>
      <c r="BD236" s="59"/>
      <c r="BE236" s="59"/>
      <c r="BF236" s="59"/>
      <c r="BG236" s="59"/>
    </row>
    <row r="237" spans="1:59">
      <c r="A237" s="59"/>
      <c r="B237" s="59"/>
      <c r="C237" s="59"/>
      <c r="D237" s="59"/>
      <c r="E237" s="59"/>
      <c r="F237" s="59"/>
      <c r="G237" s="59"/>
      <c r="H237" s="59"/>
      <c r="I237" s="59"/>
      <c r="J237" s="59"/>
      <c r="K237" s="59"/>
      <c r="L237" s="59"/>
      <c r="M237" s="59"/>
      <c r="N237" s="59"/>
      <c r="O237" s="59"/>
      <c r="P237" s="59"/>
      <c r="Q237" s="59"/>
      <c r="R237" s="59"/>
      <c r="S237" s="59"/>
      <c r="T237" s="59"/>
      <c r="U237" s="59"/>
      <c r="V237" s="59"/>
      <c r="W237" s="59"/>
      <c r="X237" s="59"/>
      <c r="Y237" s="59"/>
      <c r="Z237" s="59"/>
      <c r="AA237" s="59"/>
      <c r="AB237" s="59"/>
      <c r="AC237" s="59"/>
      <c r="AD237" s="59"/>
      <c r="AE237" s="59"/>
      <c r="AF237" s="59"/>
      <c r="AG237" s="59"/>
      <c r="AH237" s="59"/>
      <c r="AI237" s="59"/>
      <c r="AJ237" s="59"/>
      <c r="AK237" s="59"/>
      <c r="AL237" s="59"/>
      <c r="AM237" s="59"/>
      <c r="AN237" s="59"/>
      <c r="AO237" s="59"/>
      <c r="AP237" s="59"/>
      <c r="AQ237" s="59"/>
      <c r="AR237" s="59"/>
      <c r="AS237" s="59"/>
      <c r="AT237" s="59"/>
      <c r="AU237" s="59"/>
      <c r="AV237" s="59"/>
      <c r="AW237" s="59"/>
      <c r="AX237" s="59"/>
      <c r="AY237" s="59"/>
      <c r="AZ237" s="59"/>
      <c r="BA237" s="59"/>
      <c r="BB237" s="59"/>
      <c r="BC237" s="59"/>
      <c r="BD237" s="59"/>
      <c r="BE237" s="59"/>
      <c r="BF237" s="59"/>
      <c r="BG237" s="59"/>
    </row>
    <row r="238" spans="1:59">
      <c r="A238" s="59"/>
      <c r="B238" s="59"/>
      <c r="C238" s="59"/>
      <c r="D238" s="59"/>
      <c r="E238" s="59"/>
      <c r="F238" s="59"/>
      <c r="G238" s="59"/>
      <c r="H238" s="59"/>
      <c r="I238" s="59"/>
      <c r="J238" s="59"/>
      <c r="K238" s="59"/>
      <c r="L238" s="59"/>
      <c r="M238" s="59"/>
      <c r="N238" s="59"/>
      <c r="O238" s="59"/>
      <c r="P238" s="59"/>
      <c r="Q238" s="59"/>
      <c r="R238" s="59"/>
      <c r="S238" s="59"/>
      <c r="T238" s="59"/>
      <c r="U238" s="59"/>
      <c r="V238" s="59"/>
      <c r="W238" s="59"/>
      <c r="X238" s="59"/>
      <c r="Y238" s="59"/>
      <c r="Z238" s="59"/>
      <c r="AA238" s="59"/>
      <c r="AB238" s="59"/>
      <c r="AC238" s="59"/>
      <c r="AD238" s="59"/>
      <c r="AE238" s="59"/>
      <c r="AF238" s="59"/>
      <c r="AG238" s="59"/>
      <c r="AH238" s="59"/>
      <c r="AI238" s="59"/>
      <c r="AJ238" s="59"/>
      <c r="AK238" s="59"/>
      <c r="AL238" s="59"/>
      <c r="AM238" s="59"/>
      <c r="AN238" s="59"/>
      <c r="AO238" s="59"/>
      <c r="AP238" s="59"/>
      <c r="AQ238" s="59"/>
      <c r="AR238" s="59"/>
      <c r="AS238" s="59"/>
      <c r="AT238" s="59"/>
      <c r="AU238" s="59"/>
      <c r="AV238" s="59"/>
      <c r="AW238" s="59"/>
      <c r="AX238" s="59"/>
      <c r="AY238" s="59"/>
      <c r="AZ238" s="59"/>
      <c r="BA238" s="59"/>
      <c r="BB238" s="59"/>
      <c r="BC238" s="59"/>
      <c r="BD238" s="59"/>
      <c r="BE238" s="59"/>
      <c r="BF238" s="59"/>
      <c r="BG238" s="59"/>
    </row>
    <row r="239" spans="1:59">
      <c r="A239" s="59"/>
      <c r="B239" s="59"/>
      <c r="C239" s="59"/>
      <c r="D239" s="59"/>
      <c r="E239" s="59"/>
      <c r="F239" s="59"/>
      <c r="G239" s="59"/>
      <c r="H239" s="59"/>
      <c r="I239" s="59"/>
      <c r="J239" s="59"/>
      <c r="K239" s="59"/>
      <c r="L239" s="59"/>
      <c r="M239" s="59"/>
      <c r="N239" s="59"/>
      <c r="O239" s="59"/>
      <c r="P239" s="59"/>
      <c r="Q239" s="59"/>
      <c r="R239" s="59"/>
      <c r="S239" s="59"/>
      <c r="T239" s="59"/>
      <c r="U239" s="59"/>
      <c r="V239" s="59"/>
      <c r="W239" s="59"/>
      <c r="X239" s="59"/>
      <c r="Y239" s="59"/>
      <c r="Z239" s="59"/>
      <c r="AA239" s="59"/>
      <c r="AB239" s="59"/>
      <c r="AC239" s="59"/>
      <c r="AD239" s="59"/>
      <c r="AE239" s="59"/>
      <c r="AF239" s="59"/>
      <c r="AG239" s="59"/>
      <c r="AH239" s="59"/>
      <c r="AI239" s="59"/>
      <c r="AJ239" s="59"/>
      <c r="AK239" s="59"/>
      <c r="AL239" s="59"/>
      <c r="AM239" s="59"/>
      <c r="AN239" s="59"/>
      <c r="AO239" s="59"/>
      <c r="AP239" s="59"/>
      <c r="AQ239" s="59"/>
      <c r="AR239" s="59"/>
      <c r="AS239" s="59"/>
      <c r="AT239" s="59"/>
      <c r="AU239" s="59"/>
      <c r="AV239" s="59"/>
      <c r="AW239" s="59"/>
      <c r="AX239" s="59"/>
      <c r="AY239" s="59"/>
      <c r="AZ239" s="59"/>
      <c r="BA239" s="59"/>
      <c r="BB239" s="59"/>
      <c r="BC239" s="59"/>
      <c r="BD239" s="59"/>
      <c r="BE239" s="59"/>
      <c r="BF239" s="59"/>
      <c r="BG239" s="59"/>
    </row>
    <row r="240" spans="1:59">
      <c r="A240" s="59"/>
      <c r="B240" s="59"/>
      <c r="C240" s="59"/>
      <c r="D240" s="59"/>
      <c r="E240" s="59"/>
      <c r="F240" s="59"/>
      <c r="G240" s="59"/>
      <c r="H240" s="59"/>
      <c r="I240" s="59"/>
      <c r="J240" s="59"/>
      <c r="K240" s="59"/>
      <c r="L240" s="59"/>
      <c r="M240" s="59"/>
      <c r="N240" s="59"/>
      <c r="O240" s="59"/>
      <c r="P240" s="59"/>
      <c r="Q240" s="59"/>
      <c r="R240" s="59"/>
      <c r="S240" s="59"/>
      <c r="T240" s="59"/>
      <c r="U240" s="59"/>
      <c r="V240" s="59"/>
      <c r="W240" s="59"/>
      <c r="X240" s="59"/>
      <c r="Y240" s="59"/>
      <c r="Z240" s="59"/>
      <c r="AA240" s="59"/>
      <c r="AB240" s="59"/>
      <c r="AC240" s="59"/>
      <c r="AD240" s="59"/>
      <c r="AE240" s="59"/>
      <c r="AF240" s="59"/>
      <c r="AG240" s="59"/>
      <c r="AH240" s="59"/>
      <c r="AI240" s="59"/>
      <c r="AJ240" s="59"/>
      <c r="AK240" s="59"/>
      <c r="AL240" s="59"/>
      <c r="AM240" s="59"/>
      <c r="AN240" s="59"/>
      <c r="AO240" s="59"/>
      <c r="AP240" s="59"/>
      <c r="AQ240" s="59"/>
      <c r="AR240" s="59"/>
      <c r="AS240" s="59"/>
      <c r="AT240" s="59"/>
      <c r="AU240" s="59"/>
      <c r="AV240" s="59"/>
      <c r="AW240" s="59"/>
      <c r="AX240" s="59"/>
      <c r="AY240" s="59"/>
      <c r="AZ240" s="59"/>
      <c r="BA240" s="59"/>
      <c r="BB240" s="59"/>
      <c r="BC240" s="59"/>
      <c r="BD240" s="59"/>
      <c r="BE240" s="59"/>
      <c r="BF240" s="59"/>
      <c r="BG240" s="59"/>
    </row>
    <row r="241" spans="1:59">
      <c r="A241" s="59"/>
      <c r="B241" s="59"/>
      <c r="C241" s="59"/>
      <c r="D241" s="59"/>
      <c r="E241" s="59"/>
      <c r="F241" s="59"/>
      <c r="G241" s="59"/>
      <c r="H241" s="59"/>
      <c r="I241" s="59"/>
      <c r="J241" s="59"/>
      <c r="K241" s="59"/>
      <c r="L241" s="59"/>
      <c r="M241" s="59"/>
      <c r="N241" s="59"/>
      <c r="O241" s="59"/>
      <c r="P241" s="59"/>
      <c r="Q241" s="59"/>
      <c r="R241" s="59"/>
      <c r="S241" s="59"/>
      <c r="T241" s="59"/>
      <c r="U241" s="59"/>
      <c r="V241" s="59"/>
      <c r="W241" s="59"/>
      <c r="X241" s="59"/>
      <c r="Y241" s="59"/>
      <c r="Z241" s="59"/>
      <c r="AA241" s="59"/>
      <c r="AB241" s="59"/>
      <c r="AC241" s="59"/>
      <c r="AD241" s="59"/>
      <c r="AE241" s="59"/>
      <c r="AF241" s="59"/>
      <c r="AG241" s="59"/>
      <c r="AH241" s="59"/>
      <c r="AI241" s="59"/>
      <c r="AJ241" s="59"/>
      <c r="AK241" s="59"/>
      <c r="AL241" s="59"/>
      <c r="AM241" s="59"/>
      <c r="AN241" s="59"/>
      <c r="AO241" s="59"/>
      <c r="AP241" s="59"/>
      <c r="AQ241" s="59"/>
      <c r="AR241" s="59"/>
      <c r="AS241" s="59"/>
      <c r="AT241" s="59"/>
      <c r="AU241" s="59"/>
      <c r="AV241" s="59"/>
      <c r="AW241" s="59"/>
      <c r="AX241" s="59"/>
      <c r="AY241" s="59"/>
      <c r="AZ241" s="59"/>
      <c r="BA241" s="59"/>
      <c r="BB241" s="59"/>
      <c r="BC241" s="59"/>
      <c r="BD241" s="59"/>
      <c r="BE241" s="59"/>
      <c r="BF241" s="59"/>
      <c r="BG241" s="59"/>
    </row>
    <row r="242" spans="1:59">
      <c r="A242" s="59"/>
      <c r="B242" s="59"/>
      <c r="C242" s="59"/>
      <c r="D242" s="59"/>
      <c r="E242" s="59"/>
      <c r="F242" s="59"/>
      <c r="G242" s="59"/>
      <c r="H242" s="59"/>
      <c r="I242" s="59"/>
      <c r="J242" s="59"/>
      <c r="K242" s="59"/>
      <c r="L242" s="59"/>
      <c r="M242" s="59"/>
      <c r="N242" s="59"/>
      <c r="O242" s="59"/>
      <c r="P242" s="59"/>
      <c r="Q242" s="59"/>
      <c r="R242" s="59"/>
      <c r="S242" s="59"/>
      <c r="T242" s="59"/>
      <c r="U242" s="59"/>
      <c r="V242" s="59"/>
      <c r="W242" s="59"/>
      <c r="X242" s="59"/>
      <c r="Y242" s="59"/>
      <c r="Z242" s="59"/>
      <c r="AA242" s="59"/>
      <c r="AB242" s="59"/>
      <c r="AC242" s="59"/>
      <c r="AD242" s="59"/>
      <c r="AE242" s="59"/>
      <c r="AF242" s="59"/>
      <c r="AG242" s="59"/>
      <c r="AH242" s="59"/>
      <c r="AI242" s="59"/>
      <c r="AJ242" s="59"/>
      <c r="AK242" s="59"/>
      <c r="AL242" s="59"/>
      <c r="AM242" s="59"/>
      <c r="AN242" s="59"/>
      <c r="AO242" s="59"/>
      <c r="AP242" s="59"/>
      <c r="AQ242" s="59"/>
      <c r="AR242" s="59"/>
      <c r="AS242" s="59"/>
      <c r="AT242" s="59"/>
      <c r="AU242" s="59"/>
      <c r="AV242" s="59"/>
      <c r="AW242" s="59"/>
      <c r="AX242" s="59"/>
      <c r="AY242" s="59"/>
      <c r="AZ242" s="59"/>
      <c r="BA242" s="59"/>
      <c r="BB242" s="59"/>
      <c r="BC242" s="59"/>
      <c r="BD242" s="59"/>
      <c r="BE242" s="59"/>
      <c r="BF242" s="59"/>
      <c r="BG242" s="59"/>
    </row>
    <row r="243" spans="1:59">
      <c r="A243" s="59"/>
      <c r="B243" s="59"/>
      <c r="C243" s="59"/>
      <c r="D243" s="59"/>
      <c r="E243" s="59"/>
      <c r="F243" s="59"/>
      <c r="G243" s="59"/>
      <c r="H243" s="59"/>
      <c r="I243" s="59"/>
      <c r="J243" s="59"/>
      <c r="K243" s="59"/>
      <c r="L243" s="59"/>
      <c r="M243" s="59"/>
      <c r="N243" s="59"/>
      <c r="O243" s="59"/>
      <c r="P243" s="59"/>
      <c r="Q243" s="59"/>
      <c r="R243" s="59"/>
      <c r="S243" s="59"/>
      <c r="T243" s="59"/>
      <c r="U243" s="59"/>
      <c r="V243" s="59"/>
      <c r="W243" s="59"/>
      <c r="X243" s="59"/>
      <c r="Y243" s="59"/>
      <c r="Z243" s="59"/>
      <c r="AA243" s="59"/>
      <c r="AB243" s="59"/>
      <c r="AC243" s="59"/>
      <c r="AD243" s="59"/>
      <c r="AE243" s="59"/>
      <c r="AF243" s="59"/>
      <c r="AG243" s="59"/>
      <c r="AH243" s="59"/>
      <c r="AI243" s="59"/>
      <c r="AJ243" s="59"/>
      <c r="AK243" s="59"/>
      <c r="AL243" s="59"/>
      <c r="AM243" s="59"/>
      <c r="AN243" s="59"/>
      <c r="AO243" s="59"/>
      <c r="AP243" s="59"/>
      <c r="AQ243" s="59"/>
      <c r="AR243" s="59"/>
      <c r="AS243" s="59"/>
      <c r="AT243" s="59"/>
      <c r="AU243" s="59"/>
      <c r="AV243" s="59"/>
      <c r="AW243" s="59"/>
      <c r="AX243" s="59"/>
      <c r="AY243" s="59"/>
      <c r="AZ243" s="59"/>
      <c r="BA243" s="59"/>
      <c r="BB243" s="59"/>
      <c r="BC243" s="59"/>
      <c r="BD243" s="59"/>
      <c r="BE243" s="59"/>
      <c r="BF243" s="59"/>
      <c r="BG243" s="59"/>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191A7-007D-4E13-BB84-90EE8A172E69}">
  <dimension ref="A1:BG84"/>
  <sheetViews>
    <sheetView topLeftCell="AC1" zoomScale="70" zoomScaleNormal="70" workbookViewId="0">
      <selection activeCell="AA28" sqref="AA28"/>
    </sheetView>
  </sheetViews>
  <sheetFormatPr defaultRowHeight="15"/>
  <cols>
    <col min="1" max="18" width="9.140625" style="136"/>
    <col min="19" max="19" width="15.28515625" style="113" customWidth="1"/>
    <col min="21" max="21" width="10.42578125" customWidth="1"/>
    <col min="23" max="23" width="12.140625" customWidth="1"/>
    <col min="24" max="24" width="11.5703125" customWidth="1"/>
  </cols>
  <sheetData>
    <row r="1" spans="1:59" ht="21">
      <c r="A1" s="136" t="s">
        <v>67</v>
      </c>
      <c r="AF1" s="114"/>
      <c r="AG1" s="115" t="str">
        <f>AH7</f>
        <v>Electricity generation in the Nordic countries, 2013</v>
      </c>
      <c r="AH1" s="114"/>
      <c r="AI1" s="114"/>
      <c r="AJ1" s="114"/>
      <c r="AK1" s="114"/>
      <c r="AL1" s="114"/>
      <c r="AM1" s="114"/>
      <c r="AN1" s="114"/>
      <c r="AO1" s="114"/>
      <c r="AP1" s="114"/>
      <c r="AQ1" s="114"/>
      <c r="AR1" s="114"/>
      <c r="AS1" s="115"/>
      <c r="AT1" s="114"/>
      <c r="AU1" s="114"/>
      <c r="AV1" s="114"/>
      <c r="AW1" s="114"/>
      <c r="AX1" s="114"/>
      <c r="AY1" s="114"/>
      <c r="AZ1" s="114"/>
      <c r="BA1" s="114"/>
      <c r="BB1" s="114"/>
      <c r="BC1" s="114"/>
      <c r="BD1" s="114"/>
      <c r="BE1" s="114"/>
      <c r="BF1" s="115"/>
      <c r="BG1" s="114"/>
    </row>
    <row r="2" spans="1:59">
      <c r="A2" s="136" t="s">
        <v>68</v>
      </c>
      <c r="U2" s="135" t="s">
        <v>133</v>
      </c>
      <c r="AF2" s="93"/>
      <c r="AG2" s="93"/>
      <c r="AH2" s="93"/>
      <c r="AI2" s="93"/>
      <c r="AJ2" s="93"/>
      <c r="AK2" s="93"/>
      <c r="AL2" s="93"/>
      <c r="AM2" s="93"/>
      <c r="AN2" s="93"/>
      <c r="AO2" s="93"/>
      <c r="AP2" s="93"/>
      <c r="AQ2" s="93"/>
      <c r="AR2" s="93"/>
      <c r="AS2" s="116"/>
      <c r="AT2" s="116"/>
      <c r="AU2" s="116"/>
      <c r="AV2" s="116"/>
      <c r="AW2" s="116"/>
      <c r="AX2" s="116"/>
      <c r="AY2" s="116"/>
      <c r="AZ2" s="116"/>
      <c r="BA2" s="116"/>
      <c r="BB2" s="116"/>
      <c r="BC2" s="116"/>
      <c r="BD2" s="116"/>
      <c r="BE2" s="93"/>
      <c r="BF2" s="116"/>
      <c r="BG2" s="93"/>
    </row>
    <row r="3" spans="1:59" ht="21">
      <c r="A3" s="136" t="s">
        <v>69</v>
      </c>
      <c r="AF3" s="93"/>
      <c r="AG3" s="117" t="s">
        <v>0</v>
      </c>
      <c r="AH3" s="93"/>
      <c r="AI3" s="93"/>
      <c r="AJ3" s="93"/>
      <c r="AK3" s="93"/>
      <c r="AL3" s="93"/>
      <c r="AM3" s="93"/>
      <c r="AN3" s="93"/>
      <c r="AO3" s="93"/>
      <c r="AP3" s="93"/>
      <c r="AQ3" s="93"/>
      <c r="AR3" s="93"/>
      <c r="AS3" s="116"/>
      <c r="AT3" s="93"/>
      <c r="AU3" s="93"/>
      <c r="AV3" s="93"/>
      <c r="AW3" s="93"/>
      <c r="AX3" s="93"/>
      <c r="AY3" s="93"/>
      <c r="AZ3" s="93"/>
      <c r="BA3" s="93"/>
      <c r="BB3" s="93"/>
      <c r="BC3" s="93"/>
      <c r="BD3" s="93"/>
      <c r="BE3" s="93"/>
      <c r="BF3" s="116"/>
      <c r="BG3" s="93"/>
    </row>
    <row r="4" spans="1:59" ht="21">
      <c r="A4" s="136" t="s">
        <v>70</v>
      </c>
      <c r="U4" t="s">
        <v>134</v>
      </c>
      <c r="V4" t="s">
        <v>130</v>
      </c>
      <c r="W4" t="s">
        <v>131</v>
      </c>
      <c r="X4" t="s">
        <v>132</v>
      </c>
      <c r="AF4" s="93"/>
      <c r="AG4" s="117"/>
      <c r="AH4" s="93"/>
      <c r="AI4" s="93"/>
      <c r="AJ4" s="93"/>
      <c r="AK4" s="93"/>
      <c r="AL4" s="93"/>
      <c r="AM4" s="93"/>
      <c r="AN4" s="93"/>
      <c r="AO4" s="93"/>
      <c r="AP4" s="93"/>
      <c r="AQ4" s="93"/>
      <c r="AR4" s="93"/>
      <c r="AS4" s="116"/>
      <c r="AT4" s="93"/>
      <c r="AU4" s="93"/>
      <c r="AV4" s="93"/>
      <c r="AW4" s="93"/>
      <c r="AX4" s="93"/>
      <c r="AY4" s="93"/>
      <c r="AZ4" s="93"/>
      <c r="BA4" s="93"/>
      <c r="BB4" s="93"/>
      <c r="BC4" s="93"/>
      <c r="BD4" s="93"/>
      <c r="BE4" s="93"/>
      <c r="BF4" s="116"/>
      <c r="BG4" s="93"/>
    </row>
    <row r="5" spans="1:59">
      <c r="A5" s="136" t="s">
        <v>103</v>
      </c>
      <c r="S5" s="113" t="s">
        <v>128</v>
      </c>
      <c r="U5" t="s">
        <v>107</v>
      </c>
      <c r="V5" s="42">
        <v>0.45469999999999999</v>
      </c>
      <c r="W5" s="42">
        <v>0.16969999999999999</v>
      </c>
      <c r="X5" s="42">
        <f>SUM(V5:W5)</f>
        <v>0.62439999999999996</v>
      </c>
      <c r="AF5" s="93"/>
      <c r="AG5" s="116" t="s">
        <v>1</v>
      </c>
      <c r="AH5" s="93">
        <v>1</v>
      </c>
      <c r="AI5" s="93"/>
      <c r="AJ5" s="93"/>
      <c r="AK5" s="93"/>
      <c r="AL5" s="93"/>
      <c r="AM5" s="93"/>
      <c r="AN5" s="93"/>
      <c r="AO5" s="93"/>
      <c r="AP5" s="93"/>
      <c r="AQ5" s="93"/>
      <c r="AR5" s="93"/>
      <c r="AS5" s="116"/>
      <c r="AT5" s="93"/>
      <c r="AU5" s="93"/>
      <c r="AV5" s="93"/>
      <c r="AW5" s="93"/>
      <c r="AX5" s="93"/>
      <c r="AY5" s="93"/>
      <c r="AZ5" s="93"/>
      <c r="BA5" s="93"/>
      <c r="BB5" s="93"/>
      <c r="BC5" s="93"/>
      <c r="BD5" s="93"/>
      <c r="BE5" s="93"/>
      <c r="BF5" s="116"/>
      <c r="BG5" s="93"/>
    </row>
    <row r="6" spans="1:59">
      <c r="A6" s="136" t="s">
        <v>127</v>
      </c>
      <c r="S6" s="113" t="s">
        <v>129</v>
      </c>
      <c r="U6" t="s">
        <v>108</v>
      </c>
      <c r="V6" s="42">
        <v>6.08E-2</v>
      </c>
      <c r="W6" s="42">
        <v>0.30690000000000001</v>
      </c>
      <c r="X6" s="42">
        <f t="shared" ref="X6:X9" si="0">SUM(V6:W6)</f>
        <v>0.36770000000000003</v>
      </c>
      <c r="AF6" s="93"/>
      <c r="AG6" s="116" t="s">
        <v>2</v>
      </c>
      <c r="AH6" s="93">
        <v>12</v>
      </c>
      <c r="AI6" s="93"/>
      <c r="AJ6" s="93"/>
      <c r="AK6" s="93"/>
      <c r="AL6" s="93"/>
      <c r="AM6" s="93"/>
      <c r="AN6" s="93"/>
      <c r="AO6" s="93"/>
      <c r="AP6" s="93"/>
      <c r="AQ6" s="93"/>
      <c r="AR6" s="93"/>
      <c r="AS6" s="116"/>
      <c r="AT6" s="93"/>
      <c r="AU6" s="93"/>
      <c r="AV6" s="93"/>
      <c r="AW6" s="93"/>
      <c r="AX6" s="93"/>
      <c r="AY6" s="93"/>
      <c r="AZ6" s="93"/>
      <c r="BA6" s="93"/>
      <c r="BB6" s="93"/>
      <c r="BC6" s="93"/>
      <c r="BD6" s="93"/>
      <c r="BE6" s="93"/>
      <c r="BF6" s="116"/>
      <c r="BG6" s="93"/>
    </row>
    <row r="7" spans="1:59" ht="15.75" thickBot="1">
      <c r="U7" t="s">
        <v>109</v>
      </c>
      <c r="V7" s="42">
        <v>0</v>
      </c>
      <c r="W7" s="42">
        <v>1</v>
      </c>
      <c r="X7" s="42">
        <f t="shared" si="0"/>
        <v>1</v>
      </c>
      <c r="AF7" s="93"/>
      <c r="AG7" s="116" t="s">
        <v>3</v>
      </c>
      <c r="AH7" s="93" t="s">
        <v>115</v>
      </c>
      <c r="AI7" s="93"/>
      <c r="AJ7" s="93"/>
      <c r="AK7" s="93"/>
      <c r="AL7" s="93"/>
      <c r="AM7" s="93"/>
      <c r="AN7" s="93"/>
      <c r="AO7" s="93"/>
      <c r="AP7" s="93"/>
      <c r="AQ7" s="93"/>
      <c r="AR7" s="93"/>
      <c r="AS7" s="116"/>
      <c r="AT7" s="93"/>
      <c r="AU7" s="93"/>
      <c r="AV7" s="93"/>
      <c r="AW7" s="93"/>
      <c r="AX7" s="93"/>
      <c r="AY7" s="93"/>
      <c r="AZ7" s="93"/>
      <c r="BA7" s="93"/>
      <c r="BB7" s="93"/>
      <c r="BC7" s="93"/>
      <c r="BD7" s="93"/>
      <c r="BE7" s="93"/>
      <c r="BF7" s="116"/>
      <c r="BG7" s="93"/>
    </row>
    <row r="8" spans="1:59" ht="15.75" thickTop="1">
      <c r="A8" s="137"/>
      <c r="B8" s="137"/>
      <c r="C8" s="137"/>
      <c r="D8" s="137"/>
      <c r="E8" s="138"/>
      <c r="F8" s="139"/>
      <c r="G8" s="139"/>
      <c r="H8" s="139"/>
      <c r="I8" s="139"/>
      <c r="J8" s="140"/>
      <c r="U8" t="s">
        <v>110</v>
      </c>
      <c r="V8" s="42">
        <v>2.87E-2</v>
      </c>
      <c r="W8" s="42">
        <v>1.0395000000000001</v>
      </c>
      <c r="X8" s="42">
        <f t="shared" si="0"/>
        <v>1.0682</v>
      </c>
      <c r="AF8" s="93"/>
      <c r="AG8" s="116" t="s">
        <v>5</v>
      </c>
      <c r="AH8" s="118" t="s">
        <v>116</v>
      </c>
      <c r="AI8" s="93"/>
      <c r="AJ8" s="93"/>
      <c r="AK8" s="93"/>
      <c r="AL8" s="93"/>
      <c r="AM8" s="93"/>
      <c r="AN8" s="93"/>
      <c r="AO8" s="93"/>
      <c r="AP8" s="93"/>
      <c r="AQ8" s="93"/>
      <c r="AR8" s="93"/>
      <c r="AS8" s="116"/>
      <c r="AT8" s="93"/>
      <c r="AU8" s="93"/>
      <c r="AV8" s="93"/>
      <c r="AW8" s="93"/>
      <c r="AX8" s="93"/>
      <c r="AY8" s="93"/>
      <c r="AZ8" s="93"/>
      <c r="BA8" s="93"/>
      <c r="BB8" s="93"/>
      <c r="BC8" s="93"/>
      <c r="BD8" s="93"/>
      <c r="BE8" s="93"/>
      <c r="BF8" s="116"/>
      <c r="BG8" s="93"/>
    </row>
    <row r="9" spans="1:59" ht="26.25">
      <c r="A9" s="137"/>
      <c r="B9" s="141"/>
      <c r="C9" s="141"/>
      <c r="D9" s="141"/>
      <c r="E9" s="142"/>
      <c r="F9" s="143">
        <v>2016</v>
      </c>
      <c r="G9" s="144" t="s">
        <v>106</v>
      </c>
      <c r="H9" s="144" t="s">
        <v>104</v>
      </c>
      <c r="I9" s="144" t="s">
        <v>105</v>
      </c>
      <c r="J9" s="145"/>
      <c r="U9" t="s">
        <v>111</v>
      </c>
      <c r="V9" s="42">
        <v>0.12670000000000001</v>
      </c>
      <c r="W9" s="42">
        <v>0.53559999999999997</v>
      </c>
      <c r="X9" s="42">
        <f t="shared" si="0"/>
        <v>0.6623</v>
      </c>
      <c r="AF9" s="93"/>
      <c r="AG9" s="116"/>
      <c r="AH9" s="118"/>
      <c r="AI9" s="93"/>
      <c r="AJ9" s="93"/>
      <c r="AK9" s="93"/>
      <c r="AL9" s="93"/>
      <c r="AM9" s="93"/>
      <c r="AN9" s="93"/>
      <c r="AO9" s="93"/>
      <c r="AP9" s="93"/>
      <c r="AQ9" s="93"/>
      <c r="AR9" s="93"/>
      <c r="AS9" s="116"/>
      <c r="AT9" s="93"/>
      <c r="AU9" s="93"/>
      <c r="AV9" s="93"/>
      <c r="AW9" s="93"/>
      <c r="AX9" s="93"/>
      <c r="AY9" s="93"/>
      <c r="AZ9" s="93"/>
      <c r="BA9" s="93"/>
      <c r="BB9" s="93"/>
      <c r="BC9" s="93"/>
      <c r="BD9" s="93"/>
      <c r="BE9" s="93"/>
      <c r="BF9" s="116"/>
      <c r="BG9" s="93"/>
    </row>
    <row r="10" spans="1:59">
      <c r="A10" s="137"/>
      <c r="B10" s="146"/>
      <c r="C10" s="146"/>
      <c r="D10" s="147"/>
      <c r="E10" s="142"/>
      <c r="F10" s="148" t="s">
        <v>107</v>
      </c>
      <c r="G10" s="149">
        <f>H10+I10</f>
        <v>0.57660048489614057</v>
      </c>
      <c r="H10" s="149">
        <f>O41</f>
        <v>0.44315575650350569</v>
      </c>
      <c r="I10" s="150">
        <f>P41</f>
        <v>0.13344472839263483</v>
      </c>
      <c r="J10" s="145"/>
      <c r="K10" s="151"/>
      <c r="AF10" s="93"/>
      <c r="AG10" s="116" t="s">
        <v>7</v>
      </c>
      <c r="AH10" s="118"/>
      <c r="AI10" s="93"/>
      <c r="AJ10" s="93"/>
      <c r="AK10" s="93"/>
      <c r="AL10" s="93"/>
      <c r="AM10" s="93"/>
      <c r="AN10" s="93"/>
      <c r="AO10" s="93"/>
      <c r="AP10" s="93"/>
      <c r="AQ10" s="93"/>
      <c r="AR10" s="93"/>
      <c r="AS10" s="116"/>
      <c r="AT10" s="93"/>
      <c r="AU10" s="93"/>
      <c r="AV10" s="93"/>
      <c r="AW10" s="93"/>
      <c r="AX10" s="93"/>
      <c r="AY10" s="93"/>
      <c r="AZ10" s="93"/>
      <c r="BA10" s="93"/>
      <c r="BB10" s="93"/>
      <c r="BC10" s="93"/>
      <c r="BD10" s="93"/>
      <c r="BE10" s="93"/>
      <c r="BF10" s="116"/>
      <c r="BG10" s="93"/>
    </row>
    <row r="11" spans="1:59">
      <c r="A11" s="137"/>
      <c r="B11" s="146"/>
      <c r="C11" s="146"/>
      <c r="D11" s="147"/>
      <c r="E11" s="142"/>
      <c r="F11" s="148" t="s">
        <v>108</v>
      </c>
      <c r="G11" s="149">
        <f t="shared" ref="G11:G14" si="1">H11+I11</f>
        <v>0.43641036124171362</v>
      </c>
      <c r="H11" s="149">
        <f>O69</f>
        <v>4.5045702771369329E-2</v>
      </c>
      <c r="I11" s="150">
        <f>P69</f>
        <v>0.3913646584703443</v>
      </c>
      <c r="J11" s="145"/>
      <c r="K11" s="151"/>
      <c r="AF11" s="93"/>
      <c r="AG11" s="116" t="s">
        <v>8</v>
      </c>
      <c r="AH11" s="118"/>
      <c r="AI11" s="93"/>
      <c r="AJ11" s="93"/>
      <c r="AK11" s="93"/>
      <c r="AL11" s="93"/>
      <c r="AM11" s="93"/>
      <c r="AN11" s="93"/>
      <c r="AO11" s="93"/>
      <c r="AP11" s="93"/>
      <c r="AQ11" s="93"/>
      <c r="AR11" s="93"/>
      <c r="AS11" s="116"/>
      <c r="AT11" s="93"/>
      <c r="AU11" s="93"/>
      <c r="AV11" s="93"/>
      <c r="AW11" s="93"/>
      <c r="AX11" s="93"/>
      <c r="AY11" s="93"/>
      <c r="AZ11" s="93"/>
      <c r="BA11" s="93"/>
      <c r="BB11" s="93"/>
      <c r="BC11" s="93"/>
      <c r="BD11" s="93"/>
      <c r="BE11" s="93"/>
      <c r="BF11" s="116"/>
      <c r="BG11" s="93"/>
    </row>
    <row r="12" spans="1:59" ht="23.25">
      <c r="A12" s="137"/>
      <c r="B12" s="146"/>
      <c r="C12" s="146"/>
      <c r="D12" s="147"/>
      <c r="E12" s="142"/>
      <c r="F12" s="148" t="s">
        <v>109</v>
      </c>
      <c r="G12" s="149">
        <f t="shared" si="1"/>
        <v>0.99983827493261457</v>
      </c>
      <c r="H12" s="149">
        <f>O83</f>
        <v>4.8517520215633422E-4</v>
      </c>
      <c r="I12" s="150">
        <f>P83</f>
        <v>0.99935309973045827</v>
      </c>
      <c r="J12" s="145"/>
      <c r="K12" s="151"/>
      <c r="AF12" s="93"/>
      <c r="AG12" s="116"/>
      <c r="AH12" s="93"/>
      <c r="AI12" s="93"/>
      <c r="AJ12" s="93"/>
      <c r="AK12" s="93"/>
      <c r="AL12" s="93"/>
      <c r="AM12" s="93"/>
      <c r="AN12" s="93"/>
      <c r="AO12" s="93"/>
      <c r="AP12" s="93"/>
      <c r="AQ12" s="92"/>
      <c r="AR12" s="93"/>
      <c r="AS12" s="116"/>
      <c r="AT12" s="93"/>
      <c r="AU12" s="93"/>
      <c r="AV12" s="93"/>
      <c r="AW12" s="93"/>
      <c r="AX12" s="93"/>
      <c r="AY12" s="93"/>
      <c r="AZ12" s="93"/>
      <c r="BA12" s="93"/>
      <c r="BB12" s="93"/>
      <c r="BC12" s="93"/>
      <c r="BD12" s="93"/>
      <c r="BE12" s="93"/>
      <c r="BF12" s="116"/>
      <c r="BG12" s="93"/>
    </row>
    <row r="13" spans="1:59">
      <c r="A13" s="137"/>
      <c r="B13" s="146"/>
      <c r="C13" s="146"/>
      <c r="D13" s="147"/>
      <c r="E13" s="142"/>
      <c r="F13" s="148" t="s">
        <v>110</v>
      </c>
      <c r="G13" s="149">
        <f t="shared" si="1"/>
        <v>0.97876557760173577</v>
      </c>
      <c r="H13" s="149">
        <f>O55</f>
        <v>1.4169674485880549E-2</v>
      </c>
      <c r="I13" s="150">
        <f>P55</f>
        <v>0.96459590311585519</v>
      </c>
      <c r="J13" s="145"/>
      <c r="K13" s="151"/>
      <c r="AF13" s="93"/>
      <c r="AG13" s="116" t="s">
        <v>9</v>
      </c>
      <c r="AH13" s="93"/>
      <c r="AI13" s="93"/>
      <c r="AJ13" s="93"/>
      <c r="AK13" s="93"/>
      <c r="AL13" s="93"/>
      <c r="AM13" s="93"/>
      <c r="AN13" s="93"/>
      <c r="AO13" s="93"/>
      <c r="AP13" s="93"/>
      <c r="AQ13" s="93"/>
      <c r="AR13" s="93"/>
      <c r="AS13" s="116"/>
      <c r="AT13" s="93"/>
      <c r="AU13" s="93"/>
      <c r="AV13" s="93"/>
      <c r="AW13" s="93"/>
      <c r="AX13" s="93"/>
      <c r="AY13" s="93"/>
      <c r="AZ13" s="93"/>
      <c r="BA13" s="93"/>
      <c r="BB13" s="93"/>
      <c r="BC13" s="93"/>
      <c r="BD13" s="93"/>
      <c r="BE13" s="93"/>
      <c r="BF13" s="116"/>
      <c r="BG13" s="93"/>
    </row>
    <row r="14" spans="1:59">
      <c r="A14" s="137"/>
      <c r="B14" s="146"/>
      <c r="C14" s="146"/>
      <c r="D14" s="147"/>
      <c r="E14" s="142"/>
      <c r="F14" s="148" t="s">
        <v>111</v>
      </c>
      <c r="G14" s="149">
        <f t="shared" si="1"/>
        <v>0.56127812319723103</v>
      </c>
      <c r="H14" s="149">
        <f>O27</f>
        <v>0.10013460675597718</v>
      </c>
      <c r="I14" s="150">
        <f>P27</f>
        <v>0.46114351644125379</v>
      </c>
      <c r="J14" s="145"/>
      <c r="K14" s="151"/>
      <c r="AF14" s="93"/>
      <c r="AG14" s="116" t="s">
        <v>89</v>
      </c>
      <c r="AH14" s="93"/>
      <c r="AI14" s="93"/>
      <c r="AJ14" s="93"/>
      <c r="AK14" s="93"/>
      <c r="AL14" s="93"/>
      <c r="AM14" s="93"/>
      <c r="AN14" s="93"/>
      <c r="AO14" s="93"/>
      <c r="AP14" s="93"/>
      <c r="AQ14" s="93"/>
      <c r="AR14" s="93"/>
      <c r="AS14" s="116"/>
      <c r="AT14" s="93"/>
      <c r="AU14" s="93"/>
      <c r="AV14" s="93"/>
      <c r="AW14" s="93"/>
      <c r="AX14" s="93"/>
      <c r="AY14" s="93"/>
      <c r="AZ14" s="93"/>
      <c r="BA14" s="93"/>
      <c r="BB14" s="93"/>
      <c r="BC14" s="93"/>
      <c r="BD14" s="93"/>
      <c r="BE14" s="93"/>
      <c r="BF14" s="116"/>
      <c r="BG14" s="93"/>
    </row>
    <row r="15" spans="1:59" ht="15.75" thickBot="1">
      <c r="E15" s="152"/>
      <c r="F15" s="153" t="s">
        <v>112</v>
      </c>
      <c r="G15" s="154"/>
      <c r="H15" s="154"/>
      <c r="I15" s="154"/>
      <c r="J15" s="155"/>
      <c r="AF15" s="93"/>
      <c r="AG15" s="116" t="s">
        <v>117</v>
      </c>
      <c r="AH15" s="93" t="s">
        <v>13</v>
      </c>
      <c r="AI15" s="93"/>
      <c r="AJ15" s="93"/>
      <c r="AK15" s="93"/>
      <c r="AL15" s="93"/>
      <c r="AM15" s="93"/>
      <c r="AN15" s="93"/>
      <c r="AO15" s="93"/>
      <c r="AP15" s="93"/>
      <c r="AQ15" s="93"/>
      <c r="AR15" s="93"/>
      <c r="AS15" s="116"/>
      <c r="AT15" s="93"/>
      <c r="AU15" s="93"/>
      <c r="AV15" s="93"/>
      <c r="AW15" s="93"/>
      <c r="AX15" s="93"/>
      <c r="AY15" s="93"/>
      <c r="AZ15" s="93"/>
      <c r="BA15" s="93"/>
      <c r="BB15" s="93"/>
      <c r="BC15" s="93"/>
      <c r="BD15" s="93"/>
      <c r="BE15" s="93"/>
      <c r="BF15" s="116"/>
      <c r="BG15" s="93"/>
    </row>
    <row r="16" spans="1:59" ht="15.75" thickTop="1">
      <c r="AF16" s="93"/>
      <c r="AG16" s="116"/>
      <c r="AH16" s="93"/>
      <c r="AI16" s="93"/>
      <c r="AJ16" s="93"/>
      <c r="AK16" s="93"/>
      <c r="AL16" s="93"/>
      <c r="AM16" s="93"/>
      <c r="AN16" s="93"/>
      <c r="AO16" s="93"/>
      <c r="AP16" s="93"/>
      <c r="AQ16" s="93"/>
      <c r="AR16" s="93"/>
      <c r="AS16" s="116"/>
      <c r="AT16" s="93"/>
      <c r="AU16" s="93"/>
      <c r="AV16" s="93"/>
      <c r="AW16" s="93"/>
      <c r="AX16" s="93"/>
      <c r="AY16" s="93"/>
      <c r="AZ16" s="93"/>
      <c r="BA16" s="93"/>
      <c r="BB16" s="93"/>
      <c r="BC16" s="93"/>
      <c r="BD16" s="93"/>
      <c r="BE16" s="93"/>
      <c r="BF16" s="116"/>
      <c r="BG16" s="93"/>
    </row>
    <row r="17" spans="1:59">
      <c r="A17" s="136" t="s">
        <v>85</v>
      </c>
      <c r="AF17" s="93"/>
      <c r="AG17" s="116"/>
      <c r="AH17" s="93"/>
      <c r="AI17" s="93"/>
      <c r="AJ17" s="93"/>
      <c r="AK17" s="93"/>
      <c r="AL17" s="93"/>
      <c r="AM17" s="93"/>
      <c r="AN17" s="93"/>
      <c r="AO17" s="93"/>
      <c r="AP17" s="93"/>
      <c r="AQ17" s="93"/>
      <c r="AR17" s="93"/>
      <c r="AS17" s="116"/>
      <c r="AT17" s="93"/>
      <c r="AU17" s="93"/>
      <c r="AV17" s="93"/>
      <c r="AW17" s="93"/>
      <c r="AX17" s="93"/>
      <c r="AY17" s="93"/>
      <c r="AZ17" s="93"/>
      <c r="BA17" s="93"/>
      <c r="BB17" s="93"/>
      <c r="BC17" s="93"/>
      <c r="BD17" s="93"/>
      <c r="BE17" s="93"/>
      <c r="BF17" s="116"/>
      <c r="BG17" s="93"/>
    </row>
    <row r="18" spans="1:59">
      <c r="A18" s="136" t="s">
        <v>72</v>
      </c>
      <c r="AF18" s="93"/>
      <c r="AG18" s="116"/>
      <c r="AH18" s="116"/>
      <c r="AI18" s="93"/>
      <c r="AJ18" s="93"/>
      <c r="AK18" s="93"/>
      <c r="AL18" s="93"/>
      <c r="AM18" s="93"/>
      <c r="AN18" s="93"/>
      <c r="AO18" s="93"/>
      <c r="AP18" s="93"/>
      <c r="AQ18" s="93"/>
      <c r="AR18" s="93"/>
      <c r="AS18" s="116"/>
      <c r="AT18" s="93"/>
      <c r="AU18" s="93"/>
      <c r="AV18" s="93"/>
      <c r="AW18" s="93"/>
      <c r="AX18" s="93"/>
      <c r="AY18" s="93"/>
      <c r="AZ18" s="93"/>
      <c r="BA18" s="93"/>
      <c r="BB18" s="93"/>
      <c r="BC18" s="93"/>
      <c r="BD18" s="93"/>
      <c r="BE18" s="93"/>
      <c r="BF18" s="116"/>
      <c r="BG18" s="93"/>
    </row>
    <row r="19" spans="1:59">
      <c r="A19" s="136" t="s">
        <v>73</v>
      </c>
      <c r="B19" s="136" t="s">
        <v>74</v>
      </c>
      <c r="C19" s="136" t="s">
        <v>75</v>
      </c>
      <c r="D19" s="136" t="s">
        <v>76</v>
      </c>
      <c r="E19" s="156" t="s">
        <v>77</v>
      </c>
      <c r="F19" s="157" t="s">
        <v>78</v>
      </c>
      <c r="G19" s="136" t="s">
        <v>18</v>
      </c>
      <c r="H19" s="156" t="s">
        <v>20</v>
      </c>
      <c r="I19" s="156" t="s">
        <v>24</v>
      </c>
      <c r="J19" s="158" t="s">
        <v>46</v>
      </c>
      <c r="K19" s="156" t="s">
        <v>79</v>
      </c>
      <c r="L19" s="158" t="s">
        <v>21</v>
      </c>
      <c r="M19" s="156" t="s">
        <v>80</v>
      </c>
      <c r="N19" s="159" t="s">
        <v>113</v>
      </c>
      <c r="AF19" s="93"/>
      <c r="AG19" s="116"/>
      <c r="AH19" s="116"/>
      <c r="AI19" s="93"/>
      <c r="AJ19" s="93"/>
      <c r="AK19" s="93"/>
      <c r="AL19" s="93"/>
      <c r="AM19" s="93"/>
      <c r="AN19" s="93"/>
      <c r="AO19" s="93"/>
      <c r="AP19" s="93"/>
      <c r="AQ19" s="93"/>
      <c r="AR19" s="93"/>
      <c r="AS19" s="116"/>
      <c r="AT19" s="93"/>
      <c r="AU19" s="93"/>
      <c r="AV19" s="93"/>
      <c r="AW19" s="93"/>
      <c r="AX19" s="93"/>
      <c r="AY19" s="93"/>
      <c r="AZ19" s="93"/>
      <c r="BA19" s="93"/>
      <c r="BB19" s="93"/>
      <c r="BC19" s="93"/>
      <c r="BD19" s="93"/>
      <c r="BE19" s="93"/>
      <c r="BF19" s="116"/>
      <c r="BG19" s="93"/>
    </row>
    <row r="20" spans="1:59" ht="23.25">
      <c r="A20" s="136">
        <v>1990</v>
      </c>
      <c r="B20" s="136">
        <v>1589</v>
      </c>
      <c r="C20" s="136">
        <v>1301</v>
      </c>
      <c r="D20" s="136">
        <v>395</v>
      </c>
      <c r="E20" s="136">
        <v>1902</v>
      </c>
      <c r="F20" s="136">
        <v>103</v>
      </c>
      <c r="G20" s="136">
        <v>68185</v>
      </c>
      <c r="H20" s="136">
        <v>73033</v>
      </c>
      <c r="I20" s="136">
        <v>0</v>
      </c>
      <c r="J20" s="136">
        <v>0</v>
      </c>
      <c r="K20" s="136">
        <v>0</v>
      </c>
      <c r="L20" s="136">
        <v>6</v>
      </c>
      <c r="M20" s="136">
        <v>0</v>
      </c>
      <c r="N20" s="160">
        <f>SUM(B20:M20)</f>
        <v>146514</v>
      </c>
      <c r="AF20" s="93"/>
      <c r="AG20" s="92" t="s">
        <v>14</v>
      </c>
      <c r="AH20" s="116"/>
      <c r="AI20" s="93"/>
      <c r="AJ20" s="93"/>
      <c r="AK20" s="93"/>
      <c r="AL20" s="93"/>
      <c r="AM20" s="93"/>
      <c r="AN20" s="93"/>
      <c r="AO20" s="93"/>
      <c r="AP20" s="93"/>
      <c r="AQ20" s="93"/>
      <c r="AR20" s="93"/>
      <c r="AS20" s="116"/>
      <c r="AT20" s="93"/>
      <c r="AU20" s="93"/>
      <c r="AV20" s="93"/>
      <c r="AW20" s="93"/>
      <c r="AX20" s="93"/>
      <c r="AY20" s="93"/>
      <c r="AZ20" s="93"/>
      <c r="BA20" s="93"/>
      <c r="BB20" s="93"/>
      <c r="BC20" s="93"/>
      <c r="BD20" s="93"/>
      <c r="BE20" s="93"/>
      <c r="BF20" s="116"/>
      <c r="BG20" s="93"/>
    </row>
    <row r="21" spans="1:59">
      <c r="A21" s="136">
        <v>1995</v>
      </c>
      <c r="B21" s="136">
        <v>3116</v>
      </c>
      <c r="C21" s="136">
        <v>3949</v>
      </c>
      <c r="D21" s="136">
        <v>667</v>
      </c>
      <c r="E21" s="136">
        <v>2308</v>
      </c>
      <c r="F21" s="136">
        <v>116</v>
      </c>
      <c r="G21" s="136">
        <v>69935</v>
      </c>
      <c r="H21" s="136">
        <v>68160</v>
      </c>
      <c r="I21" s="136">
        <v>0</v>
      </c>
      <c r="J21" s="136">
        <v>1</v>
      </c>
      <c r="K21" s="136">
        <v>0</v>
      </c>
      <c r="L21" s="136">
        <v>99</v>
      </c>
      <c r="M21" s="136">
        <v>0</v>
      </c>
      <c r="N21" s="160">
        <f t="shared" ref="N21:N25" si="2">SUM(B21:M21)</f>
        <v>148351</v>
      </c>
      <c r="AF21" s="93"/>
      <c r="AG21" s="116"/>
      <c r="AH21" s="116"/>
      <c r="AI21" s="93"/>
      <c r="AJ21" s="93"/>
      <c r="AK21" s="93"/>
      <c r="AL21" s="93"/>
      <c r="AM21" s="93"/>
      <c r="AN21" s="93"/>
      <c r="AO21" s="93"/>
      <c r="AP21" s="93"/>
      <c r="AQ21" s="93"/>
      <c r="AR21" s="93"/>
      <c r="AS21" s="116"/>
      <c r="AT21" s="93"/>
      <c r="AU21" s="93"/>
      <c r="AV21" s="93"/>
      <c r="AW21" s="93"/>
      <c r="AX21" s="93"/>
      <c r="AY21" s="93"/>
      <c r="AZ21" s="93"/>
      <c r="BA21" s="93"/>
      <c r="BB21" s="93"/>
      <c r="BC21" s="93"/>
      <c r="BD21" s="93"/>
      <c r="BE21" s="93"/>
      <c r="BF21" s="116"/>
      <c r="BG21" s="93"/>
    </row>
    <row r="22" spans="1:59">
      <c r="A22" s="136">
        <v>2000</v>
      </c>
      <c r="B22" s="136">
        <v>2536</v>
      </c>
      <c r="C22" s="136">
        <v>1533</v>
      </c>
      <c r="D22" s="136">
        <v>462</v>
      </c>
      <c r="E22" s="136">
        <v>4002</v>
      </c>
      <c r="F22" s="136">
        <v>340</v>
      </c>
      <c r="G22" s="136">
        <v>57316</v>
      </c>
      <c r="H22" s="136">
        <v>78619</v>
      </c>
      <c r="I22" s="136">
        <v>0</v>
      </c>
      <c r="J22" s="136">
        <v>1</v>
      </c>
      <c r="K22" s="136">
        <v>0</v>
      </c>
      <c r="L22" s="136">
        <v>457</v>
      </c>
      <c r="M22" s="136">
        <v>0</v>
      </c>
      <c r="N22" s="160">
        <f t="shared" si="2"/>
        <v>145266</v>
      </c>
      <c r="AF22" s="93"/>
      <c r="AG22" s="116"/>
      <c r="AH22" s="93"/>
      <c r="AI22" s="93"/>
      <c r="AJ22" s="93"/>
      <c r="AK22" s="93"/>
      <c r="AL22" s="93"/>
      <c r="AM22" s="93"/>
      <c r="AN22" s="93"/>
      <c r="AO22" s="93"/>
      <c r="AP22" s="93"/>
      <c r="AQ22" s="93"/>
      <c r="AR22" s="93"/>
      <c r="AS22" s="116"/>
      <c r="AT22" s="93"/>
      <c r="AU22" s="93"/>
      <c r="AV22" s="93"/>
      <c r="AW22" s="93"/>
      <c r="AX22" s="93"/>
      <c r="AY22" s="93"/>
      <c r="AZ22" s="93"/>
      <c r="BA22" s="119"/>
      <c r="BB22" s="119"/>
      <c r="BC22" s="93"/>
      <c r="BD22" s="93"/>
      <c r="BE22" s="93"/>
      <c r="BF22" s="116"/>
      <c r="BG22" s="93"/>
    </row>
    <row r="23" spans="1:59">
      <c r="A23" s="136">
        <v>2005</v>
      </c>
      <c r="B23" s="136">
        <v>1926</v>
      </c>
      <c r="C23" s="136">
        <v>1379</v>
      </c>
      <c r="D23" s="136">
        <v>585</v>
      </c>
      <c r="E23" s="136">
        <v>6967</v>
      </c>
      <c r="F23" s="136">
        <v>1390</v>
      </c>
      <c r="G23" s="136">
        <v>72377</v>
      </c>
      <c r="H23" s="136">
        <v>72874</v>
      </c>
      <c r="I23" s="136">
        <v>0</v>
      </c>
      <c r="J23" s="136">
        <v>2</v>
      </c>
      <c r="K23" s="136">
        <v>0</v>
      </c>
      <c r="L23" s="136">
        <v>936</v>
      </c>
      <c r="M23" s="136">
        <v>0</v>
      </c>
      <c r="N23" s="160">
        <f t="shared" si="2"/>
        <v>158436</v>
      </c>
      <c r="AF23" s="93"/>
      <c r="AG23" s="120"/>
      <c r="AH23" s="120"/>
      <c r="AI23" s="120"/>
      <c r="AJ23" s="120"/>
      <c r="AK23" s="120"/>
      <c r="AL23" s="120"/>
      <c r="AM23" s="120"/>
      <c r="AN23" s="93"/>
      <c r="AO23" s="93"/>
      <c r="AP23" s="93"/>
      <c r="AQ23" s="93"/>
      <c r="AR23" s="93"/>
      <c r="AS23" s="116"/>
      <c r="AT23" s="93"/>
      <c r="AU23" s="93"/>
      <c r="AV23" s="93"/>
      <c r="AW23" s="93"/>
      <c r="AX23" s="93"/>
      <c r="AY23" s="93"/>
      <c r="AZ23" s="93"/>
      <c r="BA23" s="119"/>
      <c r="BB23" s="119"/>
      <c r="BC23" s="93"/>
      <c r="BD23" s="93"/>
      <c r="BE23" s="93"/>
      <c r="BF23" s="116"/>
      <c r="BG23" s="93"/>
    </row>
    <row r="24" spans="1:59">
      <c r="A24" s="136">
        <v>2010</v>
      </c>
      <c r="B24" s="136">
        <v>2675</v>
      </c>
      <c r="C24" s="136">
        <v>1774</v>
      </c>
      <c r="D24" s="136">
        <v>2877</v>
      </c>
      <c r="E24" s="136">
        <v>10476</v>
      </c>
      <c r="F24" s="136">
        <v>2921</v>
      </c>
      <c r="G24" s="136">
        <v>57828</v>
      </c>
      <c r="H24" s="136">
        <v>66501</v>
      </c>
      <c r="I24" s="136">
        <v>0</v>
      </c>
      <c r="J24" s="136">
        <v>9</v>
      </c>
      <c r="K24" s="136">
        <v>0</v>
      </c>
      <c r="L24" s="136">
        <v>3502</v>
      </c>
      <c r="M24" s="136">
        <v>0</v>
      </c>
      <c r="N24" s="160">
        <f t="shared" si="2"/>
        <v>148563</v>
      </c>
      <c r="AF24" s="93"/>
      <c r="AG24" s="120"/>
      <c r="AH24" s="120"/>
      <c r="AI24" s="120"/>
      <c r="AJ24" s="120"/>
      <c r="AK24" s="120"/>
      <c r="AL24" s="120"/>
      <c r="AM24" s="120"/>
      <c r="AN24" s="93"/>
      <c r="AO24" s="93"/>
      <c r="AP24" s="93"/>
      <c r="AQ24" s="93"/>
      <c r="AR24" s="93"/>
      <c r="AS24" s="116"/>
      <c r="AT24" s="93"/>
      <c r="AU24" s="93"/>
      <c r="AV24" s="93"/>
      <c r="AW24" s="93"/>
      <c r="AX24" s="93"/>
      <c r="AY24" s="93"/>
      <c r="AZ24" s="93"/>
      <c r="BA24" s="119"/>
      <c r="BB24" s="119"/>
      <c r="BC24" s="93"/>
      <c r="BD24" s="93"/>
      <c r="BE24" s="93"/>
      <c r="BF24" s="116"/>
      <c r="BG24" s="93"/>
    </row>
    <row r="25" spans="1:59">
      <c r="A25" s="136">
        <v>2015</v>
      </c>
      <c r="B25" s="136">
        <v>1261</v>
      </c>
      <c r="C25" s="136">
        <v>252</v>
      </c>
      <c r="D25" s="136">
        <v>425</v>
      </c>
      <c r="E25" s="136">
        <v>9016</v>
      </c>
      <c r="F25" s="136">
        <v>2952</v>
      </c>
      <c r="G25" s="136">
        <v>56348</v>
      </c>
      <c r="H25" s="136">
        <v>75439</v>
      </c>
      <c r="I25" s="136">
        <v>0</v>
      </c>
      <c r="J25" s="136">
        <v>97</v>
      </c>
      <c r="K25" s="136">
        <v>0</v>
      </c>
      <c r="L25" s="136">
        <v>16268</v>
      </c>
      <c r="M25" s="136">
        <v>0</v>
      </c>
      <c r="N25" s="160">
        <f t="shared" si="2"/>
        <v>162058</v>
      </c>
      <c r="O25" s="158" t="s">
        <v>114</v>
      </c>
      <c r="P25" s="156" t="s">
        <v>105</v>
      </c>
      <c r="Q25" s="136" t="s">
        <v>106</v>
      </c>
      <c r="AF25" s="93"/>
      <c r="AG25" s="120"/>
      <c r="AH25" s="120"/>
      <c r="AI25" s="120"/>
      <c r="AJ25" s="120"/>
      <c r="AK25" s="120"/>
      <c r="AL25" s="120"/>
      <c r="AM25" s="120"/>
      <c r="AN25" s="93"/>
      <c r="AO25" s="93"/>
      <c r="AP25" s="93"/>
      <c r="AQ25" s="93"/>
      <c r="AR25" s="93"/>
      <c r="AS25" s="116"/>
      <c r="AT25" s="93"/>
      <c r="AU25" s="93"/>
      <c r="AV25" s="93"/>
      <c r="AW25" s="93"/>
      <c r="AX25" s="93"/>
      <c r="AY25" s="93"/>
      <c r="AZ25" s="93"/>
      <c r="BA25" s="119"/>
      <c r="BB25" s="119"/>
      <c r="BC25" s="93"/>
      <c r="BD25" s="93"/>
      <c r="BE25" s="93"/>
      <c r="BF25" s="116"/>
      <c r="BG25" s="93"/>
    </row>
    <row r="26" spans="1:59">
      <c r="A26" s="136">
        <v>2016</v>
      </c>
      <c r="B26" s="136">
        <v>1051</v>
      </c>
      <c r="C26" s="136">
        <v>398</v>
      </c>
      <c r="D26" s="136">
        <v>623</v>
      </c>
      <c r="E26" s="136">
        <v>9806</v>
      </c>
      <c r="F26" s="136">
        <v>3272</v>
      </c>
      <c r="G26" s="136">
        <v>63101</v>
      </c>
      <c r="H26" s="136">
        <v>62137</v>
      </c>
      <c r="I26" s="136">
        <v>0</v>
      </c>
      <c r="J26" s="136">
        <v>143</v>
      </c>
      <c r="K26" s="136">
        <v>0</v>
      </c>
      <c r="L26" s="136">
        <v>15479</v>
      </c>
      <c r="M26" s="136">
        <v>0</v>
      </c>
      <c r="N26" s="160">
        <f>SUM(B26:M26)</f>
        <v>156010</v>
      </c>
      <c r="O26" s="136">
        <f>J26+L26</f>
        <v>15622</v>
      </c>
      <c r="P26" s="136">
        <f>E26+H26+I26+K26+M26</f>
        <v>71943</v>
      </c>
      <c r="Q26" s="136">
        <f>O26+P26</f>
        <v>87565</v>
      </c>
      <c r="AF26" s="93"/>
      <c r="AG26" s="120"/>
      <c r="AH26" s="120"/>
      <c r="AI26" s="120"/>
      <c r="AJ26" s="120"/>
      <c r="AK26" s="120"/>
      <c r="AL26" s="120"/>
      <c r="AM26" s="120"/>
      <c r="AN26" s="93"/>
      <c r="AO26" s="93"/>
      <c r="AP26" s="93"/>
      <c r="AQ26" s="93"/>
      <c r="AR26" s="93"/>
      <c r="AS26" s="116"/>
      <c r="AT26" s="93"/>
      <c r="AU26" s="93"/>
      <c r="AV26" s="93"/>
      <c r="AW26" s="93"/>
      <c r="AX26" s="93"/>
      <c r="AY26" s="93"/>
      <c r="AZ26" s="93"/>
      <c r="BA26" s="119"/>
      <c r="BB26" s="119"/>
      <c r="BC26" s="116"/>
      <c r="BD26" s="116"/>
      <c r="BE26" s="93"/>
      <c r="BF26" s="116"/>
      <c r="BG26" s="93"/>
    </row>
    <row r="27" spans="1:59">
      <c r="A27" s="136">
        <v>2017</v>
      </c>
      <c r="O27" s="161">
        <f>O26/N26</f>
        <v>0.10013460675597718</v>
      </c>
      <c r="P27" s="161">
        <f>P26/N26</f>
        <v>0.46114351644125379</v>
      </c>
      <c r="Q27" s="161">
        <f>Q26/N26</f>
        <v>0.56127812319723092</v>
      </c>
      <c r="AF27" s="93"/>
      <c r="AG27" s="120"/>
      <c r="AH27" s="120"/>
      <c r="AI27" s="120"/>
      <c r="AJ27" s="120"/>
      <c r="AK27" s="120"/>
      <c r="AL27" s="120"/>
      <c r="AM27" s="120"/>
      <c r="AN27" s="93"/>
      <c r="AO27" s="93"/>
      <c r="AP27" s="93"/>
      <c r="AQ27" s="93"/>
      <c r="AR27" s="93"/>
      <c r="AS27" s="116"/>
      <c r="AT27" s="93"/>
      <c r="AU27" s="93"/>
      <c r="AV27" s="93"/>
      <c r="AW27" s="93"/>
      <c r="AX27" s="93"/>
      <c r="AY27" s="93"/>
      <c r="AZ27" s="93"/>
      <c r="BA27" s="119"/>
      <c r="BB27" s="119"/>
      <c r="BC27" s="116"/>
      <c r="BD27" s="116"/>
      <c r="BE27" s="93"/>
      <c r="BF27" s="116"/>
      <c r="BG27" s="93"/>
    </row>
    <row r="28" spans="1:59" ht="15.75">
      <c r="A28" s="136">
        <v>2018</v>
      </c>
      <c r="AF28" s="93"/>
      <c r="AG28" s="120"/>
      <c r="AH28" s="120"/>
      <c r="AI28" s="120"/>
      <c r="AJ28" s="120"/>
      <c r="AK28" s="120"/>
      <c r="AL28" s="120"/>
      <c r="AM28" s="120"/>
      <c r="AN28" s="93"/>
      <c r="AO28" s="93"/>
      <c r="AP28" s="93"/>
      <c r="AQ28" s="93"/>
      <c r="AR28" s="93"/>
      <c r="AS28" s="121"/>
      <c r="AT28" s="93"/>
      <c r="AU28" s="93"/>
      <c r="AV28" s="93"/>
      <c r="AW28" s="93"/>
      <c r="AX28" s="93"/>
      <c r="AY28" s="93"/>
      <c r="AZ28" s="93"/>
      <c r="BA28" s="119"/>
      <c r="BB28" s="119"/>
      <c r="BC28" s="93"/>
      <c r="BD28" s="93"/>
      <c r="BE28" s="93"/>
      <c r="BF28" s="121"/>
      <c r="BG28" s="93"/>
    </row>
    <row r="29" spans="1:59">
      <c r="AF29" s="116"/>
      <c r="AG29" s="120"/>
      <c r="AH29" s="120"/>
      <c r="AI29" s="120"/>
      <c r="AJ29" s="120"/>
      <c r="AK29" s="120"/>
      <c r="AL29" s="120"/>
      <c r="AM29" s="120"/>
      <c r="AN29" s="116"/>
      <c r="AO29" s="116"/>
      <c r="AP29" s="116"/>
      <c r="AQ29" s="116"/>
      <c r="AR29" s="116"/>
      <c r="AS29" s="116"/>
      <c r="AT29" s="116"/>
      <c r="AU29" s="116"/>
      <c r="AV29" s="116"/>
      <c r="AW29" s="116"/>
      <c r="AX29" s="116"/>
      <c r="AY29" s="116"/>
      <c r="AZ29" s="116"/>
      <c r="BA29" s="119"/>
      <c r="BB29" s="119"/>
      <c r="BC29" s="116"/>
      <c r="BD29" s="116"/>
      <c r="BE29" s="116"/>
      <c r="BF29" s="93"/>
      <c r="BG29" s="116"/>
    </row>
    <row r="30" spans="1:59">
      <c r="AF30" s="93"/>
      <c r="AG30" s="120"/>
      <c r="AH30" s="120"/>
      <c r="AI30" s="120"/>
      <c r="AJ30" s="120"/>
      <c r="AK30" s="120"/>
      <c r="AL30" s="120"/>
      <c r="AM30" s="120"/>
      <c r="AN30" s="93"/>
      <c r="AO30" s="93"/>
      <c r="AP30" s="93"/>
      <c r="AQ30" s="93"/>
      <c r="AR30" s="93"/>
      <c r="AS30" s="122"/>
      <c r="AT30" s="93"/>
      <c r="AU30" s="93"/>
      <c r="AV30" s="93"/>
      <c r="AW30" s="93"/>
      <c r="AX30" s="93"/>
      <c r="AY30" s="93"/>
      <c r="AZ30" s="93"/>
      <c r="BA30" s="119"/>
      <c r="BB30" s="119"/>
      <c r="BC30" s="95"/>
      <c r="BD30" s="95"/>
      <c r="BE30" s="93"/>
      <c r="BF30" s="122"/>
      <c r="BG30" s="95"/>
    </row>
    <row r="31" spans="1:59">
      <c r="A31" s="136" t="s">
        <v>71</v>
      </c>
      <c r="AF31" s="93"/>
      <c r="AG31" s="120"/>
      <c r="AH31" s="120"/>
      <c r="AI31" s="120"/>
      <c r="AJ31" s="120"/>
      <c r="AK31" s="120"/>
      <c r="AL31" s="120"/>
      <c r="AM31" s="120"/>
      <c r="AN31" s="93"/>
      <c r="AO31" s="93"/>
      <c r="AP31" s="93"/>
      <c r="AQ31" s="93"/>
      <c r="AR31" s="93"/>
      <c r="AS31" s="122"/>
      <c r="AT31" s="93"/>
      <c r="AU31" s="93"/>
      <c r="AV31" s="93"/>
      <c r="AW31" s="93"/>
      <c r="AX31" s="93"/>
      <c r="AY31" s="93"/>
      <c r="AZ31" s="93"/>
      <c r="BA31" s="119"/>
      <c r="BB31" s="119"/>
      <c r="BC31" s="95"/>
      <c r="BD31" s="95"/>
      <c r="BE31" s="93"/>
      <c r="BF31" s="122"/>
      <c r="BG31" s="95"/>
    </row>
    <row r="32" spans="1:59">
      <c r="A32" s="136" t="s">
        <v>72</v>
      </c>
      <c r="AF32" s="93"/>
      <c r="AG32" s="120"/>
      <c r="AH32" s="120"/>
      <c r="AI32" s="120"/>
      <c r="AJ32" s="120"/>
      <c r="AK32" s="120"/>
      <c r="AL32" s="120"/>
      <c r="AM32" s="120"/>
      <c r="AN32" s="93"/>
      <c r="AO32" s="93"/>
      <c r="AP32" s="93"/>
      <c r="AQ32" s="93"/>
      <c r="AR32" s="93"/>
      <c r="AS32" s="122"/>
      <c r="AT32" s="93"/>
      <c r="AU32" s="93"/>
      <c r="AV32" s="93"/>
      <c r="AW32" s="93"/>
      <c r="AX32" s="93"/>
      <c r="AY32" s="93"/>
      <c r="AZ32" s="93"/>
      <c r="BA32" s="119"/>
      <c r="BB32" s="119"/>
      <c r="BC32" s="95"/>
      <c r="BD32" s="95"/>
      <c r="BE32" s="93"/>
      <c r="BF32" s="122"/>
      <c r="BG32" s="95"/>
    </row>
    <row r="33" spans="1:59">
      <c r="A33" s="136" t="s">
        <v>73</v>
      </c>
      <c r="B33" s="136" t="s">
        <v>74</v>
      </c>
      <c r="C33" s="136" t="s">
        <v>75</v>
      </c>
      <c r="D33" s="136" t="s">
        <v>76</v>
      </c>
      <c r="E33" s="136" t="s">
        <v>77</v>
      </c>
      <c r="F33" s="136" t="s">
        <v>78</v>
      </c>
      <c r="G33" s="136" t="s">
        <v>18</v>
      </c>
      <c r="H33" s="136" t="s">
        <v>20</v>
      </c>
      <c r="I33" s="136" t="s">
        <v>24</v>
      </c>
      <c r="J33" s="136" t="s">
        <v>46</v>
      </c>
      <c r="K33" s="136" t="s">
        <v>79</v>
      </c>
      <c r="L33" s="136" t="s">
        <v>21</v>
      </c>
      <c r="M33" s="136" t="s">
        <v>80</v>
      </c>
      <c r="N33" s="159" t="s">
        <v>113</v>
      </c>
      <c r="AF33" s="93"/>
      <c r="AG33" s="120"/>
      <c r="AH33" s="120"/>
      <c r="AI33" s="120"/>
      <c r="AJ33" s="120"/>
      <c r="AK33" s="120"/>
      <c r="AL33" s="120"/>
      <c r="AM33" s="120"/>
      <c r="AN33" s="93"/>
      <c r="AO33" s="93"/>
      <c r="AP33" s="93"/>
      <c r="AQ33" s="93"/>
      <c r="AR33" s="93"/>
      <c r="AS33" s="122"/>
      <c r="AT33" s="93"/>
      <c r="AU33" s="93"/>
      <c r="AV33" s="93"/>
      <c r="AW33" s="93"/>
      <c r="AX33" s="93"/>
      <c r="AY33" s="93"/>
      <c r="AZ33" s="93"/>
      <c r="BA33" s="119"/>
      <c r="BB33" s="119"/>
      <c r="BC33" s="95"/>
      <c r="BD33" s="95"/>
      <c r="BE33" s="93"/>
      <c r="BF33" s="122"/>
      <c r="BG33" s="95"/>
    </row>
    <row r="34" spans="1:59">
      <c r="A34" s="136">
        <v>1990</v>
      </c>
      <c r="B34" s="136">
        <v>23558</v>
      </c>
      <c r="C34" s="136">
        <v>882</v>
      </c>
      <c r="D34" s="136">
        <v>694</v>
      </c>
      <c r="E34" s="136">
        <v>148</v>
      </c>
      <c r="F34" s="136">
        <v>62</v>
      </c>
      <c r="G34" s="136">
        <v>0</v>
      </c>
      <c r="H34" s="136">
        <v>28</v>
      </c>
      <c r="I34" s="136">
        <v>0</v>
      </c>
      <c r="J34" s="136">
        <v>0</v>
      </c>
      <c r="K34" s="136">
        <v>0</v>
      </c>
      <c r="L34" s="136">
        <v>610</v>
      </c>
      <c r="M34" s="136">
        <v>0</v>
      </c>
      <c r="N34" s="160">
        <f>SUM(B34:M34)</f>
        <v>25982</v>
      </c>
      <c r="AF34" s="93"/>
      <c r="AG34" s="120"/>
      <c r="AH34" s="120"/>
      <c r="AI34" s="120"/>
      <c r="AJ34" s="120"/>
      <c r="AK34" s="120"/>
      <c r="AL34" s="120"/>
      <c r="AM34" s="120"/>
      <c r="AN34" s="93"/>
      <c r="AO34" s="93"/>
      <c r="AP34" s="93"/>
      <c r="AQ34" s="93"/>
      <c r="AR34" s="93"/>
      <c r="AS34" s="122"/>
      <c r="AT34" s="93"/>
      <c r="AU34" s="93"/>
      <c r="AV34" s="93"/>
      <c r="AW34" s="93"/>
      <c r="AX34" s="93"/>
      <c r="AY34" s="93"/>
      <c r="AZ34" s="93"/>
      <c r="BA34" s="119"/>
      <c r="BB34" s="119"/>
      <c r="BC34" s="95"/>
      <c r="BD34" s="95"/>
      <c r="BE34" s="93"/>
      <c r="BF34" s="122"/>
      <c r="BG34" s="95"/>
    </row>
    <row r="35" spans="1:59">
      <c r="A35" s="136">
        <v>1995</v>
      </c>
      <c r="B35" s="136">
        <v>27356</v>
      </c>
      <c r="C35" s="136">
        <v>3625</v>
      </c>
      <c r="D35" s="136">
        <v>3635</v>
      </c>
      <c r="E35" s="136">
        <v>318</v>
      </c>
      <c r="F35" s="136">
        <v>594</v>
      </c>
      <c r="G35" s="136">
        <v>0</v>
      </c>
      <c r="H35" s="136">
        <v>30</v>
      </c>
      <c r="I35" s="136">
        <v>0</v>
      </c>
      <c r="J35" s="136">
        <v>0</v>
      </c>
      <c r="K35" s="136">
        <v>0</v>
      </c>
      <c r="L35" s="136">
        <v>1177</v>
      </c>
      <c r="M35" s="136">
        <v>0</v>
      </c>
      <c r="N35" s="160">
        <f t="shared" ref="N35:N39" si="3">SUM(B35:M35)</f>
        <v>36735</v>
      </c>
      <c r="AF35" s="93"/>
      <c r="AG35" s="120"/>
      <c r="AH35" s="120"/>
      <c r="AI35" s="120"/>
      <c r="AJ35" s="120"/>
      <c r="AK35" s="120"/>
      <c r="AL35" s="120"/>
      <c r="AM35" s="120"/>
      <c r="AN35" s="93"/>
      <c r="AO35" s="93"/>
      <c r="AP35" s="93"/>
      <c r="AQ35" s="93"/>
      <c r="AR35" s="93"/>
      <c r="AS35" s="122"/>
      <c r="AT35" s="93"/>
      <c r="AU35" s="93"/>
      <c r="AV35" s="93"/>
      <c r="AW35" s="93"/>
      <c r="AX35" s="93"/>
      <c r="AY35" s="93"/>
      <c r="AZ35" s="93"/>
      <c r="BA35" s="119"/>
      <c r="BB35" s="119"/>
      <c r="BC35" s="95"/>
      <c r="BD35" s="95"/>
      <c r="BE35" s="93"/>
      <c r="BF35" s="122"/>
      <c r="BG35" s="95"/>
    </row>
    <row r="36" spans="1:59">
      <c r="A36" s="136">
        <v>2000</v>
      </c>
      <c r="B36" s="136">
        <v>16673</v>
      </c>
      <c r="C36" s="136">
        <v>4439</v>
      </c>
      <c r="D36" s="136">
        <v>8774</v>
      </c>
      <c r="E36" s="136">
        <v>620</v>
      </c>
      <c r="F36" s="136">
        <v>1236</v>
      </c>
      <c r="G36" s="136">
        <v>0</v>
      </c>
      <c r="H36" s="136">
        <v>30</v>
      </c>
      <c r="I36" s="136">
        <v>0</v>
      </c>
      <c r="J36" s="136">
        <v>1</v>
      </c>
      <c r="K36" s="136">
        <v>0</v>
      </c>
      <c r="L36" s="136">
        <v>4241</v>
      </c>
      <c r="M36" s="136">
        <v>0</v>
      </c>
      <c r="N36" s="160">
        <f t="shared" si="3"/>
        <v>36014</v>
      </c>
      <c r="AF36" s="93"/>
      <c r="AG36" s="120"/>
      <c r="AH36" s="120"/>
      <c r="AI36" s="120"/>
      <c r="AJ36" s="120"/>
      <c r="AK36" s="120"/>
      <c r="AL36" s="120"/>
      <c r="AM36" s="120"/>
      <c r="AN36" s="93"/>
      <c r="AO36" s="93"/>
      <c r="AP36" s="93"/>
      <c r="AQ36" s="93"/>
      <c r="AR36" s="93"/>
      <c r="AS36" s="93"/>
      <c r="AT36" s="93"/>
      <c r="AU36" s="93"/>
      <c r="AV36" s="93"/>
      <c r="AW36" s="93"/>
      <c r="AX36" s="93"/>
      <c r="AY36" s="93"/>
      <c r="AZ36" s="93"/>
      <c r="BA36" s="119"/>
      <c r="BB36" s="119"/>
      <c r="BC36" s="95"/>
      <c r="BD36" s="95"/>
      <c r="BE36" s="93"/>
      <c r="BF36" s="122"/>
      <c r="BG36" s="95"/>
    </row>
    <row r="37" spans="1:59">
      <c r="A37" s="136">
        <v>2005</v>
      </c>
      <c r="B37" s="136">
        <v>15463</v>
      </c>
      <c r="C37" s="136">
        <v>1375</v>
      </c>
      <c r="D37" s="136">
        <v>8780</v>
      </c>
      <c r="E37" s="136">
        <v>2175</v>
      </c>
      <c r="F37" s="136">
        <v>1814</v>
      </c>
      <c r="G37" s="136">
        <v>0</v>
      </c>
      <c r="H37" s="136">
        <v>23</v>
      </c>
      <c r="I37" s="136">
        <v>0</v>
      </c>
      <c r="J37" s="136">
        <v>2</v>
      </c>
      <c r="K37" s="136">
        <v>0</v>
      </c>
      <c r="L37" s="136">
        <v>6614</v>
      </c>
      <c r="M37" s="136">
        <v>0</v>
      </c>
      <c r="N37" s="160">
        <f t="shared" si="3"/>
        <v>36246</v>
      </c>
      <c r="AF37" s="93"/>
      <c r="AG37" s="120"/>
      <c r="AH37" s="120"/>
      <c r="AI37" s="120"/>
      <c r="AJ37" s="120"/>
      <c r="AK37" s="120"/>
      <c r="AL37" s="120"/>
      <c r="AM37" s="120"/>
      <c r="AN37" s="93"/>
      <c r="AO37" s="93"/>
      <c r="AP37" s="93"/>
      <c r="AQ37" s="93"/>
      <c r="AR37" s="93"/>
      <c r="AS37" s="93"/>
      <c r="AT37" s="93"/>
      <c r="AU37" s="119"/>
      <c r="AV37" s="119"/>
      <c r="AW37" s="119"/>
      <c r="AX37" s="119"/>
      <c r="AY37" s="119"/>
      <c r="AZ37" s="119"/>
      <c r="BA37" s="119"/>
      <c r="BB37" s="119"/>
      <c r="BC37" s="95"/>
      <c r="BD37" s="95"/>
      <c r="BE37" s="93"/>
      <c r="BF37" s="122"/>
      <c r="BG37" s="95"/>
    </row>
    <row r="38" spans="1:59">
      <c r="A38" s="136">
        <v>2010</v>
      </c>
      <c r="B38" s="136">
        <v>17006</v>
      </c>
      <c r="C38" s="136">
        <v>774</v>
      </c>
      <c r="D38" s="136">
        <v>7906</v>
      </c>
      <c r="E38" s="136">
        <v>3681</v>
      </c>
      <c r="F38" s="136">
        <v>1659</v>
      </c>
      <c r="G38" s="136">
        <v>0</v>
      </c>
      <c r="H38" s="136">
        <v>21</v>
      </c>
      <c r="I38" s="136">
        <v>0</v>
      </c>
      <c r="J38" s="136">
        <v>6</v>
      </c>
      <c r="K38" s="136">
        <v>0</v>
      </c>
      <c r="L38" s="136">
        <v>7809</v>
      </c>
      <c r="M38" s="136">
        <v>0</v>
      </c>
      <c r="N38" s="160">
        <f t="shared" si="3"/>
        <v>38862</v>
      </c>
      <c r="AF38" s="93"/>
      <c r="AG38" s="93"/>
      <c r="AH38" s="93"/>
      <c r="AI38" s="93"/>
      <c r="AJ38" s="93"/>
      <c r="AK38" s="93"/>
      <c r="AL38" s="93"/>
      <c r="AM38" s="93"/>
      <c r="AN38" s="93"/>
      <c r="AO38" s="93"/>
      <c r="AP38" s="93"/>
      <c r="AQ38" s="93"/>
      <c r="AR38" s="93"/>
      <c r="AS38" s="93"/>
      <c r="AT38" s="93"/>
      <c r="AU38" s="95"/>
      <c r="AV38" s="95"/>
      <c r="AW38" s="95"/>
      <c r="AX38" s="95"/>
      <c r="AY38" s="95"/>
      <c r="AZ38" s="95"/>
      <c r="BA38" s="95"/>
      <c r="BB38" s="95"/>
      <c r="BC38" s="95"/>
      <c r="BD38" s="95"/>
      <c r="BE38" s="93"/>
      <c r="BF38" s="122"/>
      <c r="BG38" s="95"/>
    </row>
    <row r="39" spans="1:59">
      <c r="A39" s="136">
        <v>2015</v>
      </c>
      <c r="B39" s="136">
        <v>7110</v>
      </c>
      <c r="C39" s="136">
        <v>312</v>
      </c>
      <c r="D39" s="136">
        <v>1805</v>
      </c>
      <c r="E39" s="136">
        <v>3294</v>
      </c>
      <c r="F39" s="136">
        <v>1670</v>
      </c>
      <c r="G39" s="136">
        <v>0</v>
      </c>
      <c r="H39" s="136">
        <v>18</v>
      </c>
      <c r="I39" s="136">
        <v>0</v>
      </c>
      <c r="J39" s="136">
        <v>604</v>
      </c>
      <c r="K39" s="136">
        <v>0</v>
      </c>
      <c r="L39" s="136">
        <v>14133</v>
      </c>
      <c r="M39" s="136">
        <v>0</v>
      </c>
      <c r="N39" s="160">
        <f t="shared" si="3"/>
        <v>28946</v>
      </c>
      <c r="O39" s="158" t="s">
        <v>114</v>
      </c>
      <c r="P39" s="156" t="s">
        <v>105</v>
      </c>
      <c r="Q39" s="136" t="s">
        <v>106</v>
      </c>
      <c r="AF39" s="93"/>
      <c r="AG39" s="93"/>
      <c r="AH39" s="93"/>
      <c r="AI39" s="93"/>
      <c r="AJ39" s="93"/>
      <c r="AK39" s="93"/>
      <c r="AL39" s="93"/>
      <c r="AM39" s="93"/>
      <c r="AN39" s="93"/>
      <c r="AO39" s="93"/>
      <c r="AP39" s="93"/>
      <c r="AQ39" s="93"/>
      <c r="AR39" s="93"/>
      <c r="AS39" s="93"/>
      <c r="AT39" s="93"/>
      <c r="AU39" s="95"/>
      <c r="AV39" s="95"/>
      <c r="AW39" s="95"/>
      <c r="AX39" s="95"/>
      <c r="AY39" s="95"/>
      <c r="AZ39" s="95"/>
      <c r="BA39" s="95"/>
      <c r="BB39" s="95"/>
      <c r="BC39" s="95"/>
      <c r="BD39" s="95"/>
      <c r="BE39" s="93"/>
      <c r="BF39" s="122"/>
      <c r="BG39" s="95"/>
    </row>
    <row r="40" spans="1:59" ht="23.25">
      <c r="A40" s="136">
        <v>2016</v>
      </c>
      <c r="B40" s="136">
        <v>8865</v>
      </c>
      <c r="C40" s="136">
        <v>323</v>
      </c>
      <c r="D40" s="136">
        <v>2166</v>
      </c>
      <c r="E40" s="136">
        <v>4054</v>
      </c>
      <c r="F40" s="136">
        <v>1569</v>
      </c>
      <c r="G40" s="136">
        <v>0</v>
      </c>
      <c r="H40" s="136">
        <v>19</v>
      </c>
      <c r="I40" s="136">
        <v>0</v>
      </c>
      <c r="J40" s="136">
        <v>744</v>
      </c>
      <c r="K40" s="136">
        <v>0</v>
      </c>
      <c r="L40" s="136">
        <v>12782</v>
      </c>
      <c r="M40" s="136">
        <v>0</v>
      </c>
      <c r="N40" s="160">
        <f>SUM(B40:M40)</f>
        <v>30522</v>
      </c>
      <c r="O40" s="136">
        <f>J40+L40</f>
        <v>13526</v>
      </c>
      <c r="P40" s="136">
        <f>E40+H40+I40+K40+M40</f>
        <v>4073</v>
      </c>
      <c r="Q40" s="136">
        <f>O40+P40</f>
        <v>17599</v>
      </c>
      <c r="AF40" s="93"/>
      <c r="AG40" s="92" t="s">
        <v>15</v>
      </c>
      <c r="AH40" s="123"/>
      <c r="AI40" s="93"/>
      <c r="AJ40" s="93"/>
      <c r="AK40" s="93"/>
      <c r="AL40" s="93"/>
      <c r="AM40" s="93"/>
      <c r="AN40" s="93"/>
      <c r="AO40" s="93"/>
      <c r="AP40" s="93"/>
      <c r="AQ40" s="93"/>
      <c r="AR40" s="93"/>
      <c r="AS40" s="122"/>
      <c r="AT40" s="95"/>
      <c r="AU40" s="95"/>
      <c r="AV40" s="95"/>
      <c r="AW40" s="95"/>
      <c r="AX40" s="95"/>
      <c r="AY40" s="95"/>
      <c r="AZ40" s="95"/>
      <c r="BA40" s="95"/>
      <c r="BB40" s="95"/>
      <c r="BC40" s="95"/>
      <c r="BD40" s="95"/>
      <c r="BE40" s="93"/>
      <c r="BF40" s="122"/>
      <c r="BG40" s="95"/>
    </row>
    <row r="41" spans="1:59">
      <c r="A41" s="136">
        <v>2017</v>
      </c>
      <c r="O41" s="161">
        <f>O40/N40</f>
        <v>0.44315575650350569</v>
      </c>
      <c r="P41" s="161">
        <f>P40/N40</f>
        <v>0.13344472839263483</v>
      </c>
      <c r="Q41" s="161">
        <f>Q40/N40</f>
        <v>0.57660048489614046</v>
      </c>
      <c r="AF41" s="93"/>
      <c r="AG41" s="93">
        <v>2016</v>
      </c>
      <c r="AH41" s="93"/>
      <c r="AI41" s="93"/>
      <c r="AJ41" s="93"/>
      <c r="AK41" s="93"/>
      <c r="AL41" s="93"/>
      <c r="AM41" s="93"/>
      <c r="AN41" s="93"/>
      <c r="AO41" s="93"/>
      <c r="AP41" s="93"/>
      <c r="AQ41" s="93"/>
      <c r="AR41" s="93"/>
      <c r="AS41" s="122"/>
      <c r="AT41" s="95"/>
      <c r="AU41" s="95"/>
      <c r="AV41" s="95"/>
      <c r="AW41" s="95"/>
      <c r="AX41" s="95"/>
      <c r="AY41" s="95"/>
      <c r="AZ41" s="95"/>
      <c r="BA41" s="95"/>
      <c r="BB41" s="95"/>
      <c r="BC41" s="95"/>
      <c r="BD41" s="95"/>
      <c r="BE41" s="93"/>
      <c r="BF41" s="122"/>
      <c r="BG41" s="95"/>
    </row>
    <row r="42" spans="1:59">
      <c r="A42" s="136">
        <v>2018</v>
      </c>
      <c r="AF42" s="93"/>
      <c r="AG42" s="116"/>
      <c r="AH42" s="116" t="s">
        <v>74</v>
      </c>
      <c r="AI42" s="116" t="s">
        <v>18</v>
      </c>
      <c r="AJ42" s="116" t="s">
        <v>22</v>
      </c>
      <c r="AK42" s="116" t="s">
        <v>75</v>
      </c>
      <c r="AL42" s="116" t="s">
        <v>24</v>
      </c>
      <c r="AM42" s="116" t="s">
        <v>20</v>
      </c>
      <c r="AN42" s="116" t="s">
        <v>118</v>
      </c>
      <c r="AO42" s="116" t="s">
        <v>21</v>
      </c>
      <c r="AP42" s="116" t="s">
        <v>119</v>
      </c>
      <c r="AQ42" s="116"/>
      <c r="AR42" s="93"/>
      <c r="AS42" s="122"/>
      <c r="AT42" s="124" t="s">
        <v>20</v>
      </c>
      <c r="AU42" s="124" t="s">
        <v>119</v>
      </c>
      <c r="AV42" s="124" t="s">
        <v>24</v>
      </c>
      <c r="AW42" s="124" t="s">
        <v>21</v>
      </c>
      <c r="AX42" s="124" t="s">
        <v>22</v>
      </c>
      <c r="AY42" s="124" t="s">
        <v>18</v>
      </c>
      <c r="AZ42" s="124" t="s">
        <v>118</v>
      </c>
      <c r="BA42" s="124" t="s">
        <v>75</v>
      </c>
      <c r="BB42" s="124" t="s">
        <v>74</v>
      </c>
      <c r="BC42" s="95"/>
      <c r="BD42" s="95"/>
      <c r="BE42" s="93"/>
      <c r="BF42" s="122"/>
      <c r="BG42" s="95"/>
    </row>
    <row r="43" spans="1:59">
      <c r="AF43" s="93"/>
      <c r="AG43" s="116" t="s">
        <v>28</v>
      </c>
      <c r="AH43" s="94">
        <v>8.8650000000000002</v>
      </c>
      <c r="AI43" s="94">
        <v>0</v>
      </c>
      <c r="AJ43" s="94">
        <v>0.74399999999999999</v>
      </c>
      <c r="AK43" s="94">
        <v>0.39800000000000002</v>
      </c>
      <c r="AL43" s="94">
        <v>0</v>
      </c>
      <c r="AM43" s="94">
        <v>1.9E-2</v>
      </c>
      <c r="AN43" s="94">
        <v>0.623</v>
      </c>
      <c r="AO43" s="94">
        <v>12.782</v>
      </c>
      <c r="AP43" s="94">
        <v>5.6230000000000002</v>
      </c>
      <c r="AQ43" s="94"/>
      <c r="AR43" s="93"/>
      <c r="AS43" s="116" t="s">
        <v>43</v>
      </c>
      <c r="AT43" s="125" t="e">
        <f>AT51/$AG51</f>
        <v>#DIV/0!</v>
      </c>
      <c r="AU43" s="125" t="e">
        <f t="shared" ref="AU43:BC43" si="4">AU51/$AG51</f>
        <v>#DIV/0!</v>
      </c>
      <c r="AV43" s="125" t="e">
        <f t="shared" si="4"/>
        <v>#DIV/0!</v>
      </c>
      <c r="AW43" s="125" t="e">
        <f t="shared" si="4"/>
        <v>#DIV/0!</v>
      </c>
      <c r="AX43" s="125" t="e">
        <f t="shared" si="4"/>
        <v>#DIV/0!</v>
      </c>
      <c r="AY43" s="125" t="e">
        <f t="shared" si="4"/>
        <v>#DIV/0!</v>
      </c>
      <c r="AZ43" s="125" t="e">
        <f t="shared" si="4"/>
        <v>#DIV/0!</v>
      </c>
      <c r="BA43" s="125" t="e">
        <f t="shared" si="4"/>
        <v>#DIV/0!</v>
      </c>
      <c r="BB43" s="125" t="e">
        <f t="shared" si="4"/>
        <v>#DIV/0!</v>
      </c>
      <c r="BC43" s="125" t="e">
        <f t="shared" si="4"/>
        <v>#DIV/0!</v>
      </c>
      <c r="BD43" s="95"/>
      <c r="BE43" s="93"/>
      <c r="BF43" s="122"/>
      <c r="BG43" s="95"/>
    </row>
    <row r="44" spans="1:59">
      <c r="AF44" s="93"/>
      <c r="AG44" s="116" t="s">
        <v>29</v>
      </c>
      <c r="AH44" s="94">
        <v>10.509</v>
      </c>
      <c r="AI44" s="94">
        <v>23.202999999999999</v>
      </c>
      <c r="AJ44" s="94">
        <v>1.7000000000000001E-2</v>
      </c>
      <c r="AK44" s="94">
        <v>0.2</v>
      </c>
      <c r="AL44" s="94">
        <v>0</v>
      </c>
      <c r="AM44" s="94">
        <v>15.798999999999999</v>
      </c>
      <c r="AN44" s="94">
        <v>3.738</v>
      </c>
      <c r="AO44" s="94">
        <v>3.0680000000000001</v>
      </c>
      <c r="AP44" s="94">
        <v>11.952</v>
      </c>
      <c r="AQ44" s="93"/>
      <c r="AR44" s="93"/>
      <c r="AS44" s="116" t="s">
        <v>28</v>
      </c>
      <c r="AT44" s="125" t="e">
        <f t="shared" ref="AT44:BC48" si="5">AT52/$AG52</f>
        <v>#DIV/0!</v>
      </c>
      <c r="AU44" s="125" t="e">
        <f t="shared" si="5"/>
        <v>#DIV/0!</v>
      </c>
      <c r="AV44" s="125" t="e">
        <f t="shared" si="5"/>
        <v>#DIV/0!</v>
      </c>
      <c r="AW44" s="125" t="e">
        <f t="shared" si="5"/>
        <v>#DIV/0!</v>
      </c>
      <c r="AX44" s="125" t="e">
        <f t="shared" si="5"/>
        <v>#DIV/0!</v>
      </c>
      <c r="AY44" s="125" t="e">
        <f t="shared" si="5"/>
        <v>#DIV/0!</v>
      </c>
      <c r="AZ44" s="125" t="e">
        <f t="shared" si="5"/>
        <v>#DIV/0!</v>
      </c>
      <c r="BA44" s="125" t="e">
        <f t="shared" si="5"/>
        <v>#DIV/0!</v>
      </c>
      <c r="BB44" s="125" t="e">
        <f t="shared" si="5"/>
        <v>#DIV/0!</v>
      </c>
      <c r="BC44" s="125" t="e">
        <f t="shared" si="5"/>
        <v>#DIV/0!</v>
      </c>
      <c r="BD44" s="95"/>
      <c r="BE44" s="126" t="e">
        <f>AW44+AX44</f>
        <v>#DIV/0!</v>
      </c>
      <c r="BF44" s="122" t="e">
        <f>AT44+AU44+AV44</f>
        <v>#DIV/0!</v>
      </c>
      <c r="BG44" s="95"/>
    </row>
    <row r="45" spans="1:59">
      <c r="A45" s="136" t="s">
        <v>84</v>
      </c>
      <c r="AF45" s="93"/>
      <c r="AG45" s="116" t="s">
        <v>30</v>
      </c>
      <c r="AH45" s="94">
        <v>0</v>
      </c>
      <c r="AI45" s="94">
        <v>0</v>
      </c>
      <c r="AJ45" s="94">
        <v>0</v>
      </c>
      <c r="AK45" s="94">
        <v>3.0000000000000001E-3</v>
      </c>
      <c r="AL45" s="94">
        <v>5.0680000000000005</v>
      </c>
      <c r="AM45" s="94">
        <v>13.47</v>
      </c>
      <c r="AN45" s="94">
        <v>0</v>
      </c>
      <c r="AO45" s="94">
        <v>9.0000000000000011E-3</v>
      </c>
      <c r="AP45" s="94">
        <v>0</v>
      </c>
      <c r="AQ45" s="93"/>
      <c r="AR45" s="93"/>
      <c r="AS45" s="116" t="s">
        <v>29</v>
      </c>
      <c r="AT45" s="125">
        <f t="shared" si="5"/>
        <v>7.8484848484848477E-3</v>
      </c>
      <c r="AU45" s="125">
        <f t="shared" si="5"/>
        <v>5.937406855439642E-3</v>
      </c>
      <c r="AV45" s="125">
        <f t="shared" si="5"/>
        <v>0</v>
      </c>
      <c r="AW45" s="125">
        <f t="shared" si="5"/>
        <v>1.5240933929458521E-3</v>
      </c>
      <c r="AX45" s="125">
        <f t="shared" si="5"/>
        <v>8.4451068057625438E-6</v>
      </c>
      <c r="AY45" s="125">
        <f t="shared" si="5"/>
        <v>1.1526577247888723E-2</v>
      </c>
      <c r="AZ45" s="125">
        <f t="shared" si="5"/>
        <v>1.8569299552906109E-3</v>
      </c>
      <c r="BA45" s="125">
        <f t="shared" si="5"/>
        <v>9.9354197714853452E-5</v>
      </c>
      <c r="BB45" s="125">
        <f t="shared" si="5"/>
        <v>5.2205663189269745E-3</v>
      </c>
      <c r="BC45" s="125">
        <f t="shared" si="5"/>
        <v>3.4021857923497267E-2</v>
      </c>
      <c r="BD45" s="95"/>
      <c r="BE45" s="126">
        <f t="shared" ref="BE45:BE48" si="6">AW45+AX45</f>
        <v>1.5325384997516146E-3</v>
      </c>
      <c r="BF45" s="122">
        <f t="shared" ref="BF45:BF48" si="7">AT45+AU45+AV45</f>
        <v>1.378589170392449E-2</v>
      </c>
      <c r="BG45" s="95"/>
    </row>
    <row r="46" spans="1:59">
      <c r="A46" s="136" t="s">
        <v>72</v>
      </c>
      <c r="AF46" s="93"/>
      <c r="AG46" s="116" t="s">
        <v>31</v>
      </c>
      <c r="AH46" s="94">
        <v>0.14599999999999999</v>
      </c>
      <c r="AI46" s="94">
        <v>0</v>
      </c>
      <c r="AJ46" s="94">
        <v>0</v>
      </c>
      <c r="AK46" s="94">
        <v>0.03</v>
      </c>
      <c r="AL46" s="94">
        <v>0</v>
      </c>
      <c r="AM46" s="94">
        <v>144.005</v>
      </c>
      <c r="AN46" s="94">
        <v>2.6</v>
      </c>
      <c r="AO46" s="94">
        <v>2.1160000000000001</v>
      </c>
      <c r="AP46" s="94">
        <v>0.436</v>
      </c>
      <c r="AQ46" s="93"/>
      <c r="AR46" s="93"/>
      <c r="AS46" s="116" t="s">
        <v>30</v>
      </c>
      <c r="AT46" s="125" t="e">
        <f t="shared" si="5"/>
        <v>#DIV/0!</v>
      </c>
      <c r="AU46" s="125" t="e">
        <f t="shared" si="5"/>
        <v>#DIV/0!</v>
      </c>
      <c r="AV46" s="125" t="e">
        <f t="shared" si="5"/>
        <v>#DIV/0!</v>
      </c>
      <c r="AW46" s="125" t="e">
        <f t="shared" si="5"/>
        <v>#DIV/0!</v>
      </c>
      <c r="AX46" s="125" t="e">
        <f t="shared" si="5"/>
        <v>#DIV/0!</v>
      </c>
      <c r="AY46" s="125" t="e">
        <f t="shared" si="5"/>
        <v>#DIV/0!</v>
      </c>
      <c r="AZ46" s="125" t="e">
        <f t="shared" si="5"/>
        <v>#DIV/0!</v>
      </c>
      <c r="BA46" s="125" t="e">
        <f t="shared" si="5"/>
        <v>#DIV/0!</v>
      </c>
      <c r="BB46" s="125" t="e">
        <f t="shared" si="5"/>
        <v>#DIV/0!</v>
      </c>
      <c r="BC46" s="125" t="e">
        <f t="shared" si="5"/>
        <v>#DIV/0!</v>
      </c>
      <c r="BD46" s="95"/>
      <c r="BE46" s="126" t="e">
        <f t="shared" si="6"/>
        <v>#DIV/0!</v>
      </c>
      <c r="BF46" s="122" t="e">
        <f t="shared" si="7"/>
        <v>#DIV/0!</v>
      </c>
      <c r="BG46" s="95"/>
    </row>
    <row r="47" spans="1:59">
      <c r="A47" s="136" t="s">
        <v>73</v>
      </c>
      <c r="B47" s="136" t="s">
        <v>74</v>
      </c>
      <c r="C47" s="136" t="s">
        <v>75</v>
      </c>
      <c r="D47" s="136" t="s">
        <v>76</v>
      </c>
      <c r="E47" s="136" t="s">
        <v>77</v>
      </c>
      <c r="F47" s="136" t="s">
        <v>78</v>
      </c>
      <c r="G47" s="136" t="s">
        <v>18</v>
      </c>
      <c r="H47" s="136" t="s">
        <v>20</v>
      </c>
      <c r="I47" s="136" t="s">
        <v>24</v>
      </c>
      <c r="J47" s="136" t="s">
        <v>46</v>
      </c>
      <c r="K47" s="136" t="s">
        <v>79</v>
      </c>
      <c r="L47" s="136" t="s">
        <v>21</v>
      </c>
      <c r="M47" s="136" t="s">
        <v>80</v>
      </c>
      <c r="N47" s="159" t="s">
        <v>113</v>
      </c>
      <c r="AF47" s="93"/>
      <c r="AG47" s="116" t="s">
        <v>32</v>
      </c>
      <c r="AH47" s="94">
        <v>1.0509999999999999</v>
      </c>
      <c r="AI47" s="94">
        <v>63.100999999999999</v>
      </c>
      <c r="AJ47" s="94">
        <v>0.14300000000000002</v>
      </c>
      <c r="AK47" s="94">
        <v>0.39800000000000002</v>
      </c>
      <c r="AL47" s="94">
        <v>0</v>
      </c>
      <c r="AM47" s="94">
        <v>62.137</v>
      </c>
      <c r="AN47" s="94">
        <v>0.623</v>
      </c>
      <c r="AO47" s="94">
        <v>15.479000000000001</v>
      </c>
      <c r="AP47" s="94">
        <v>13.077999999999999</v>
      </c>
      <c r="AQ47" s="93"/>
      <c r="AR47" s="93"/>
      <c r="AS47" s="116" t="s">
        <v>31</v>
      </c>
      <c r="AT47" s="125" t="e">
        <f t="shared" si="5"/>
        <v>#VALUE!</v>
      </c>
      <c r="AU47" s="125" t="e">
        <f t="shared" si="5"/>
        <v>#VALUE!</v>
      </c>
      <c r="AV47" s="125" t="e">
        <f t="shared" si="5"/>
        <v>#VALUE!</v>
      </c>
      <c r="AW47" s="125" t="e">
        <f t="shared" si="5"/>
        <v>#VALUE!</v>
      </c>
      <c r="AX47" s="125" t="e">
        <f t="shared" si="5"/>
        <v>#VALUE!</v>
      </c>
      <c r="AY47" s="125" t="e">
        <f t="shared" si="5"/>
        <v>#VALUE!</v>
      </c>
      <c r="AZ47" s="125" t="e">
        <f t="shared" si="5"/>
        <v>#VALUE!</v>
      </c>
      <c r="BA47" s="125" t="e">
        <f t="shared" si="5"/>
        <v>#VALUE!</v>
      </c>
      <c r="BB47" s="125" t="e">
        <f t="shared" si="5"/>
        <v>#VALUE!</v>
      </c>
      <c r="BC47" s="125" t="e">
        <f t="shared" si="5"/>
        <v>#VALUE!</v>
      </c>
      <c r="BD47" s="95"/>
      <c r="BE47" s="126" t="e">
        <f t="shared" si="6"/>
        <v>#VALUE!</v>
      </c>
      <c r="BF47" s="122" t="e">
        <f t="shared" si="7"/>
        <v>#VALUE!</v>
      </c>
      <c r="BG47" s="95"/>
    </row>
    <row r="48" spans="1:59">
      <c r="A48" s="136">
        <v>1990</v>
      </c>
      <c r="B48" s="136">
        <v>82</v>
      </c>
      <c r="C48" s="136">
        <v>6</v>
      </c>
      <c r="D48" s="136">
        <v>0</v>
      </c>
      <c r="E48" s="136">
        <v>184</v>
      </c>
      <c r="F48" s="136">
        <v>58</v>
      </c>
      <c r="G48" s="136">
        <v>0</v>
      </c>
      <c r="H48" s="136">
        <v>121382</v>
      </c>
      <c r="I48" s="136">
        <v>0</v>
      </c>
      <c r="J48" s="136">
        <v>0</v>
      </c>
      <c r="K48" s="136">
        <v>0</v>
      </c>
      <c r="L48" s="136">
        <v>0</v>
      </c>
      <c r="M48" s="136">
        <v>0</v>
      </c>
      <c r="N48" s="160">
        <f>SUM(B48:M48)</f>
        <v>121712</v>
      </c>
      <c r="AF48" s="93"/>
      <c r="AG48" s="116"/>
      <c r="AH48" s="94"/>
      <c r="AI48" s="94"/>
      <c r="AJ48" s="94"/>
      <c r="AK48" s="94"/>
      <c r="AL48" s="94"/>
      <c r="AM48" s="94"/>
      <c r="AN48" s="94"/>
      <c r="AO48" s="94"/>
      <c r="AP48" s="94"/>
      <c r="AQ48" s="93"/>
      <c r="AR48" s="93"/>
      <c r="AS48" s="116" t="s">
        <v>32</v>
      </c>
      <c r="AT48" s="125" t="e">
        <f t="shared" si="5"/>
        <v>#VALUE!</v>
      </c>
      <c r="AU48" s="125" t="e">
        <f t="shared" si="5"/>
        <v>#VALUE!</v>
      </c>
      <c r="AV48" s="125" t="e">
        <f t="shared" si="5"/>
        <v>#VALUE!</v>
      </c>
      <c r="AW48" s="125" t="e">
        <f t="shared" si="5"/>
        <v>#VALUE!</v>
      </c>
      <c r="AX48" s="125" t="e">
        <f t="shared" si="5"/>
        <v>#VALUE!</v>
      </c>
      <c r="AY48" s="125" t="e">
        <f t="shared" si="5"/>
        <v>#VALUE!</v>
      </c>
      <c r="AZ48" s="125" t="e">
        <f t="shared" si="5"/>
        <v>#VALUE!</v>
      </c>
      <c r="BA48" s="125" t="e">
        <f t="shared" si="5"/>
        <v>#VALUE!</v>
      </c>
      <c r="BB48" s="125" t="e">
        <f t="shared" si="5"/>
        <v>#VALUE!</v>
      </c>
      <c r="BC48" s="125" t="e">
        <f t="shared" si="5"/>
        <v>#VALUE!</v>
      </c>
      <c r="BD48" s="95"/>
      <c r="BE48" s="126" t="e">
        <f t="shared" si="6"/>
        <v>#VALUE!</v>
      </c>
      <c r="BF48" s="122" t="e">
        <f t="shared" si="7"/>
        <v>#VALUE!</v>
      </c>
      <c r="BG48" s="95"/>
    </row>
    <row r="49" spans="1:59">
      <c r="A49" s="136">
        <v>1995</v>
      </c>
      <c r="B49" s="136">
        <v>85</v>
      </c>
      <c r="C49" s="136">
        <v>0</v>
      </c>
      <c r="D49" s="136">
        <v>188</v>
      </c>
      <c r="E49" s="136">
        <v>265</v>
      </c>
      <c r="F49" s="136">
        <v>48</v>
      </c>
      <c r="G49" s="136">
        <v>0</v>
      </c>
      <c r="H49" s="136">
        <v>122487</v>
      </c>
      <c r="I49" s="136">
        <v>0</v>
      </c>
      <c r="J49" s="136">
        <v>0</v>
      </c>
      <c r="K49" s="136">
        <v>0</v>
      </c>
      <c r="L49" s="136">
        <v>10</v>
      </c>
      <c r="M49" s="136">
        <v>0</v>
      </c>
      <c r="N49" s="160">
        <f t="shared" ref="N49:N53" si="8">SUM(B49:M49)</f>
        <v>123083</v>
      </c>
      <c r="AF49" s="93"/>
      <c r="AG49" s="116"/>
      <c r="AH49" s="94"/>
      <c r="AI49" s="94"/>
      <c r="AJ49" s="94"/>
      <c r="AK49" s="94"/>
      <c r="AL49" s="94"/>
      <c r="AM49" s="94"/>
      <c r="AN49" s="94"/>
      <c r="AO49" s="94"/>
      <c r="AP49" s="94"/>
      <c r="AQ49" s="93"/>
      <c r="AR49" s="93"/>
      <c r="AS49" s="122"/>
      <c r="AT49" s="95"/>
      <c r="AU49" s="95"/>
      <c r="AV49" s="95"/>
      <c r="AW49" s="95"/>
      <c r="AX49" s="95"/>
      <c r="AY49" s="95"/>
      <c r="AZ49" s="95"/>
      <c r="BA49" s="95"/>
      <c r="BB49" s="95"/>
      <c r="BC49" s="95"/>
      <c r="BD49" s="95"/>
      <c r="BE49" s="93"/>
      <c r="BF49" s="122"/>
      <c r="BG49" s="95"/>
    </row>
    <row r="50" spans="1:59">
      <c r="A50" s="136">
        <v>2000</v>
      </c>
      <c r="B50" s="136">
        <v>72</v>
      </c>
      <c r="C50" s="136">
        <v>9</v>
      </c>
      <c r="D50" s="136">
        <v>211</v>
      </c>
      <c r="E50" s="136">
        <v>226</v>
      </c>
      <c r="F50" s="136">
        <v>60</v>
      </c>
      <c r="G50" s="136">
        <v>0</v>
      </c>
      <c r="H50" s="136">
        <v>142289</v>
      </c>
      <c r="I50" s="136">
        <v>0</v>
      </c>
      <c r="J50" s="136">
        <v>0</v>
      </c>
      <c r="K50" s="136">
        <v>0</v>
      </c>
      <c r="L50" s="136">
        <v>31</v>
      </c>
      <c r="M50" s="136">
        <v>0</v>
      </c>
      <c r="N50" s="160">
        <f t="shared" si="8"/>
        <v>142898</v>
      </c>
      <c r="AF50" s="93"/>
      <c r="AG50" s="116"/>
      <c r="AH50" s="94"/>
      <c r="AI50" s="94"/>
      <c r="AJ50" s="94"/>
      <c r="AK50" s="94"/>
      <c r="AL50" s="94"/>
      <c r="AM50" s="94"/>
      <c r="AN50" s="94"/>
      <c r="AO50" s="94"/>
      <c r="AP50" s="94"/>
      <c r="AQ50" s="93"/>
      <c r="AR50" s="93"/>
      <c r="AS50" s="122"/>
      <c r="AT50" s="124" t="s">
        <v>20</v>
      </c>
      <c r="AU50" s="124" t="s">
        <v>119</v>
      </c>
      <c r="AV50" s="124" t="s">
        <v>24</v>
      </c>
      <c r="AW50" s="124" t="s">
        <v>21</v>
      </c>
      <c r="AX50" s="124" t="s">
        <v>22</v>
      </c>
      <c r="AY50" s="124" t="s">
        <v>18</v>
      </c>
      <c r="AZ50" s="124" t="s">
        <v>118</v>
      </c>
      <c r="BA50" s="124" t="s">
        <v>75</v>
      </c>
      <c r="BB50" s="124" t="s">
        <v>74</v>
      </c>
      <c r="BC50" s="95" t="s">
        <v>113</v>
      </c>
      <c r="BD50" s="95"/>
      <c r="BE50" s="93"/>
      <c r="BF50" s="122"/>
      <c r="BG50" s="95"/>
    </row>
    <row r="51" spans="1:59">
      <c r="A51" s="136">
        <v>2005</v>
      </c>
      <c r="B51" s="136">
        <v>132</v>
      </c>
      <c r="C51" s="136">
        <v>23</v>
      </c>
      <c r="D51" s="136">
        <v>375</v>
      </c>
      <c r="E51" s="136">
        <v>290</v>
      </c>
      <c r="F51" s="136">
        <v>92</v>
      </c>
      <c r="G51" s="136">
        <v>0</v>
      </c>
      <c r="H51" s="136">
        <v>136452</v>
      </c>
      <c r="I51" s="136">
        <v>0</v>
      </c>
      <c r="J51" s="136">
        <v>0</v>
      </c>
      <c r="K51" s="136">
        <v>0</v>
      </c>
      <c r="L51" s="136">
        <v>499</v>
      </c>
      <c r="M51" s="136">
        <v>0</v>
      </c>
      <c r="N51" s="160">
        <f t="shared" si="8"/>
        <v>137863</v>
      </c>
      <c r="AF51" s="93"/>
      <c r="AG51" s="116"/>
      <c r="AH51" s="94"/>
      <c r="AI51" s="94"/>
      <c r="AJ51" s="94"/>
      <c r="AK51" s="94"/>
      <c r="AL51" s="94"/>
      <c r="AM51" s="94"/>
      <c r="AN51" s="94"/>
      <c r="AO51" s="94"/>
      <c r="AP51" s="94"/>
      <c r="AQ51" s="93"/>
      <c r="AR51" s="93"/>
      <c r="AS51" s="116" t="s">
        <v>43</v>
      </c>
      <c r="AT51" s="94">
        <f>SUM(AT52:AT56)</f>
        <v>235.43</v>
      </c>
      <c r="AU51" s="94">
        <f t="shared" ref="AU51:BB51" si="9">SUM(AU52:AU56)</f>
        <v>31.088999999999999</v>
      </c>
      <c r="AV51" s="94">
        <f t="shared" si="9"/>
        <v>5.0680000000000005</v>
      </c>
      <c r="AW51" s="94">
        <f t="shared" si="9"/>
        <v>33.454000000000001</v>
      </c>
      <c r="AX51" s="94">
        <f t="shared" si="9"/>
        <v>0.90400000000000003</v>
      </c>
      <c r="AY51" s="94">
        <f t="shared" si="9"/>
        <v>86.304000000000002</v>
      </c>
      <c r="AZ51" s="94">
        <f t="shared" si="9"/>
        <v>7.5840000000000005</v>
      </c>
      <c r="BA51" s="94">
        <f t="shared" si="9"/>
        <v>1.0290000000000001</v>
      </c>
      <c r="BB51" s="94">
        <f t="shared" si="9"/>
        <v>20.571000000000002</v>
      </c>
      <c r="BC51" s="95">
        <f>SUM(AT51:BB51)</f>
        <v>421.43300000000005</v>
      </c>
      <c r="BD51" s="95"/>
      <c r="BE51" s="93"/>
      <c r="BF51" s="122"/>
      <c r="BG51" s="95"/>
    </row>
    <row r="52" spans="1:59">
      <c r="A52" s="136">
        <v>2010</v>
      </c>
      <c r="B52" s="136">
        <v>135</v>
      </c>
      <c r="C52" s="136">
        <v>31</v>
      </c>
      <c r="D52" s="136">
        <v>4865</v>
      </c>
      <c r="E52" s="136">
        <v>247</v>
      </c>
      <c r="F52" s="136">
        <v>195</v>
      </c>
      <c r="G52" s="136">
        <v>0</v>
      </c>
      <c r="H52" s="136">
        <v>117152</v>
      </c>
      <c r="I52" s="136">
        <v>0</v>
      </c>
      <c r="J52" s="136">
        <v>0</v>
      </c>
      <c r="K52" s="136">
        <v>0</v>
      </c>
      <c r="L52" s="136">
        <v>879</v>
      </c>
      <c r="M52" s="136">
        <v>0</v>
      </c>
      <c r="N52" s="160">
        <f t="shared" si="8"/>
        <v>123504</v>
      </c>
      <c r="AF52" s="93"/>
      <c r="AG52" s="116"/>
      <c r="AH52" s="94"/>
      <c r="AI52" s="94"/>
      <c r="AJ52" s="94"/>
      <c r="AK52" s="94"/>
      <c r="AL52" s="94"/>
      <c r="AM52" s="94"/>
      <c r="AN52" s="94"/>
      <c r="AO52" s="94"/>
      <c r="AP52" s="94"/>
      <c r="AQ52" s="93"/>
      <c r="AR52" s="93"/>
      <c r="AS52" s="116" t="s">
        <v>28</v>
      </c>
      <c r="AT52" s="94">
        <v>1.9E-2</v>
      </c>
      <c r="AU52" s="94">
        <v>5.6230000000000002</v>
      </c>
      <c r="AV52" s="94">
        <v>0</v>
      </c>
      <c r="AW52" s="94">
        <v>12.782</v>
      </c>
      <c r="AX52" s="94">
        <v>0.74399999999999999</v>
      </c>
      <c r="AY52" s="94">
        <v>0</v>
      </c>
      <c r="AZ52" s="94">
        <v>0.623</v>
      </c>
      <c r="BA52" s="94">
        <v>0.39800000000000002</v>
      </c>
      <c r="BB52" s="94">
        <v>8.8650000000000002</v>
      </c>
      <c r="BC52" s="95">
        <f t="shared" ref="BC52:BC56" si="10">SUM(AT52:BB52)</f>
        <v>29.054000000000002</v>
      </c>
      <c r="BD52" s="95"/>
      <c r="BE52" s="93"/>
      <c r="BF52" s="122"/>
      <c r="BG52" s="95"/>
    </row>
    <row r="53" spans="1:59">
      <c r="A53" s="136">
        <v>2015</v>
      </c>
      <c r="B53" s="136">
        <v>151</v>
      </c>
      <c r="C53" s="136">
        <v>23</v>
      </c>
      <c r="D53" s="136">
        <v>2599</v>
      </c>
      <c r="E53" s="136">
        <v>38</v>
      </c>
      <c r="F53" s="136">
        <v>474</v>
      </c>
      <c r="G53" s="136">
        <v>0</v>
      </c>
      <c r="H53" s="136">
        <v>138450</v>
      </c>
      <c r="I53" s="136">
        <v>0</v>
      </c>
      <c r="J53" s="136">
        <v>0</v>
      </c>
      <c r="K53" s="136">
        <v>0</v>
      </c>
      <c r="L53" s="136">
        <v>2515</v>
      </c>
      <c r="M53" s="136">
        <v>0</v>
      </c>
      <c r="N53" s="160">
        <f t="shared" si="8"/>
        <v>144250</v>
      </c>
      <c r="O53" s="158" t="s">
        <v>114</v>
      </c>
      <c r="P53" s="156" t="s">
        <v>105</v>
      </c>
      <c r="Q53" s="136" t="s">
        <v>106</v>
      </c>
      <c r="AF53" s="93"/>
      <c r="AG53" s="93">
        <v>2013</v>
      </c>
      <c r="AH53" s="93"/>
      <c r="AI53" s="93"/>
      <c r="AJ53" s="93"/>
      <c r="AK53" s="93"/>
      <c r="AL53" s="93"/>
      <c r="AM53" s="93"/>
      <c r="AN53" s="93"/>
      <c r="AO53" s="93"/>
      <c r="AP53" s="93"/>
      <c r="AQ53" s="93"/>
      <c r="AR53" s="93"/>
      <c r="AS53" s="116" t="s">
        <v>29</v>
      </c>
      <c r="AT53" s="94">
        <v>15.798999999999999</v>
      </c>
      <c r="AU53" s="94">
        <v>11.952</v>
      </c>
      <c r="AV53" s="94">
        <v>0</v>
      </c>
      <c r="AW53" s="94">
        <v>3.0680000000000001</v>
      </c>
      <c r="AX53" s="94">
        <v>1.7000000000000001E-2</v>
      </c>
      <c r="AY53" s="94">
        <v>23.202999999999999</v>
      </c>
      <c r="AZ53" s="94">
        <v>3.738</v>
      </c>
      <c r="BA53" s="94">
        <v>0.2</v>
      </c>
      <c r="BB53" s="94">
        <v>10.509</v>
      </c>
      <c r="BC53" s="95">
        <f t="shared" si="10"/>
        <v>68.486000000000004</v>
      </c>
      <c r="BD53" s="95"/>
      <c r="BE53" s="93"/>
      <c r="BF53" s="122"/>
      <c r="BG53" s="95"/>
    </row>
    <row r="54" spans="1:59">
      <c r="A54" s="136">
        <v>2016</v>
      </c>
      <c r="B54" s="136">
        <v>146</v>
      </c>
      <c r="C54" s="136">
        <v>30</v>
      </c>
      <c r="D54" s="136">
        <v>2600</v>
      </c>
      <c r="E54" s="136">
        <v>41</v>
      </c>
      <c r="F54" s="136">
        <v>395</v>
      </c>
      <c r="G54" s="136">
        <v>0</v>
      </c>
      <c r="H54" s="136">
        <v>144005</v>
      </c>
      <c r="I54" s="136">
        <v>0</v>
      </c>
      <c r="J54" s="136">
        <v>0</v>
      </c>
      <c r="K54" s="136">
        <v>0</v>
      </c>
      <c r="L54" s="136">
        <v>2116</v>
      </c>
      <c r="M54" s="136">
        <v>0</v>
      </c>
      <c r="N54" s="160">
        <f>SUM(B54:M54)</f>
        <v>149333</v>
      </c>
      <c r="O54" s="136">
        <f>J54+L54</f>
        <v>2116</v>
      </c>
      <c r="P54" s="136">
        <f>E54+H54+I54+K54+M54</f>
        <v>144046</v>
      </c>
      <c r="Q54" s="136">
        <f>O54+P54</f>
        <v>146162</v>
      </c>
      <c r="AF54" s="93"/>
      <c r="AG54" s="116"/>
      <c r="AH54" s="116" t="s">
        <v>119</v>
      </c>
      <c r="AI54" s="116" t="s">
        <v>21</v>
      </c>
      <c r="AJ54" s="116" t="s">
        <v>118</v>
      </c>
      <c r="AK54" s="116" t="s">
        <v>20</v>
      </c>
      <c r="AL54" s="116" t="s">
        <v>24</v>
      </c>
      <c r="AM54" s="116" t="s">
        <v>75</v>
      </c>
      <c r="AN54" s="116" t="s">
        <v>22</v>
      </c>
      <c r="AO54" s="116" t="s">
        <v>18</v>
      </c>
      <c r="AP54" s="116" t="s">
        <v>74</v>
      </c>
      <c r="AQ54" s="93"/>
      <c r="AR54" s="93"/>
      <c r="AS54" s="116" t="s">
        <v>30</v>
      </c>
      <c r="AT54" s="94">
        <v>13.47</v>
      </c>
      <c r="AU54" s="94">
        <v>0</v>
      </c>
      <c r="AV54" s="94">
        <v>5.0680000000000005</v>
      </c>
      <c r="AW54" s="94">
        <v>9.0000000000000011E-3</v>
      </c>
      <c r="AX54" s="94">
        <v>0</v>
      </c>
      <c r="AY54" s="94">
        <v>0</v>
      </c>
      <c r="AZ54" s="94">
        <v>0</v>
      </c>
      <c r="BA54" s="94">
        <v>3.0000000000000001E-3</v>
      </c>
      <c r="BB54" s="94">
        <v>0</v>
      </c>
      <c r="BC54" s="95">
        <f t="shared" si="10"/>
        <v>18.55</v>
      </c>
      <c r="BD54" s="95"/>
      <c r="BE54" s="93"/>
      <c r="BF54" s="122"/>
      <c r="BG54" s="95"/>
    </row>
    <row r="55" spans="1:59">
      <c r="A55" s="136">
        <v>2017</v>
      </c>
      <c r="O55" s="161">
        <f>O54/N54</f>
        <v>1.4169674485880549E-2</v>
      </c>
      <c r="P55" s="161">
        <f>P54/N54</f>
        <v>0.96459590311585519</v>
      </c>
      <c r="Q55" s="161">
        <f>Q54/N54</f>
        <v>0.97876557760173577</v>
      </c>
      <c r="AF55" s="93"/>
      <c r="AG55" s="116" t="s">
        <v>28</v>
      </c>
      <c r="AH55" s="94">
        <v>5.05</v>
      </c>
      <c r="AI55" s="94">
        <v>14.202624680978769</v>
      </c>
      <c r="AJ55" s="94">
        <v>3.4010000000000002</v>
      </c>
      <c r="AK55" s="94">
        <v>1.3000000000000001E-2</v>
      </c>
      <c r="AL55" s="94">
        <v>0</v>
      </c>
      <c r="AM55" s="94">
        <v>0.35199999999999998</v>
      </c>
      <c r="AN55" s="94">
        <v>0.51800000000000002</v>
      </c>
      <c r="AO55" s="94">
        <v>0</v>
      </c>
      <c r="AP55" s="94">
        <v>14.292</v>
      </c>
      <c r="AQ55" s="93"/>
      <c r="AR55" s="93"/>
      <c r="AS55" s="116" t="s">
        <v>31</v>
      </c>
      <c r="AT55" s="94">
        <v>144.005</v>
      </c>
      <c r="AU55" s="94">
        <v>0.436</v>
      </c>
      <c r="AV55" s="94">
        <v>0</v>
      </c>
      <c r="AW55" s="94">
        <v>2.1160000000000001</v>
      </c>
      <c r="AX55" s="94">
        <v>0</v>
      </c>
      <c r="AY55" s="94">
        <v>0</v>
      </c>
      <c r="AZ55" s="94">
        <v>2.6</v>
      </c>
      <c r="BA55" s="94">
        <v>0.03</v>
      </c>
      <c r="BB55" s="94">
        <v>0.14599999999999999</v>
      </c>
      <c r="BC55" s="95">
        <f t="shared" si="10"/>
        <v>149.333</v>
      </c>
      <c r="BD55" s="93"/>
      <c r="BE55" s="93"/>
      <c r="BF55" s="116"/>
      <c r="BG55" s="93"/>
    </row>
    <row r="56" spans="1:59">
      <c r="A56" s="136">
        <v>2018</v>
      </c>
      <c r="AF56" s="93"/>
      <c r="AG56" s="116" t="s">
        <v>29</v>
      </c>
      <c r="AH56" s="94">
        <v>12.332000000000001</v>
      </c>
      <c r="AI56" s="94">
        <v>1.1943253743684585</v>
      </c>
      <c r="AJ56" s="94">
        <v>6.7880000000000003</v>
      </c>
      <c r="AK56" s="94">
        <v>12.838000000000001</v>
      </c>
      <c r="AL56" s="94">
        <v>0</v>
      </c>
      <c r="AM56" s="94">
        <v>0.23400000000000001</v>
      </c>
      <c r="AN56" s="94">
        <v>6.0000000000000001E-3</v>
      </c>
      <c r="AO56" s="94">
        <v>23.606000000000002</v>
      </c>
      <c r="AP56" s="94">
        <v>14.371</v>
      </c>
      <c r="AQ56" s="93"/>
      <c r="AR56" s="93"/>
      <c r="AS56" s="116" t="s">
        <v>32</v>
      </c>
      <c r="AT56" s="94">
        <v>62.137</v>
      </c>
      <c r="AU56" s="94">
        <v>13.077999999999999</v>
      </c>
      <c r="AV56" s="94">
        <v>0</v>
      </c>
      <c r="AW56" s="94">
        <v>15.479000000000001</v>
      </c>
      <c r="AX56" s="94">
        <v>0.14300000000000002</v>
      </c>
      <c r="AY56" s="94">
        <v>63.100999999999999</v>
      </c>
      <c r="AZ56" s="94">
        <v>0.623</v>
      </c>
      <c r="BA56" s="94">
        <v>0.39800000000000002</v>
      </c>
      <c r="BB56" s="94">
        <v>1.0509999999999999</v>
      </c>
      <c r="BC56" s="95">
        <f t="shared" si="10"/>
        <v>156.00999999999996</v>
      </c>
      <c r="BD56" s="93"/>
      <c r="BE56" s="93"/>
      <c r="BF56" s="116"/>
      <c r="BG56" s="93"/>
    </row>
    <row r="57" spans="1:59">
      <c r="AF57" s="93"/>
      <c r="AG57" s="116" t="s">
        <v>30</v>
      </c>
      <c r="AH57" s="94">
        <v>0</v>
      </c>
      <c r="AI57" s="94">
        <v>5.4450715849989608E-3</v>
      </c>
      <c r="AJ57" s="94">
        <v>0</v>
      </c>
      <c r="AK57" s="94">
        <v>12.863</v>
      </c>
      <c r="AL57" s="94">
        <v>5.2450000000000001</v>
      </c>
      <c r="AM57" s="94">
        <v>5.0000000000000001E-3</v>
      </c>
      <c r="AN57" s="94">
        <v>0</v>
      </c>
      <c r="AO57" s="94">
        <v>0</v>
      </c>
      <c r="AP57" s="94">
        <v>0</v>
      </c>
      <c r="AQ57" s="93"/>
      <c r="AR57" s="93"/>
      <c r="AS57" s="93"/>
      <c r="AT57" s="93"/>
      <c r="AU57" s="93"/>
      <c r="AV57" s="93"/>
      <c r="AW57" s="93"/>
      <c r="AX57" s="93"/>
      <c r="AY57" s="93"/>
      <c r="AZ57" s="93"/>
      <c r="BA57" s="93"/>
      <c r="BB57" s="93"/>
      <c r="BC57" s="93"/>
      <c r="BD57" s="93"/>
      <c r="BE57" s="93"/>
      <c r="BF57" s="116"/>
      <c r="BG57" s="93"/>
    </row>
    <row r="58" spans="1:59">
      <c r="AF58" s="93"/>
      <c r="AG58" s="116" t="s">
        <v>31</v>
      </c>
      <c r="AH58" s="94">
        <v>0.55299999999999994</v>
      </c>
      <c r="AI58" s="94">
        <v>2.2204785108870757</v>
      </c>
      <c r="AJ58" s="94">
        <v>2.452</v>
      </c>
      <c r="AK58" s="94">
        <v>128.477</v>
      </c>
      <c r="AL58" s="94">
        <v>0</v>
      </c>
      <c r="AM58" s="94">
        <v>3.1E-2</v>
      </c>
      <c r="AN58" s="94">
        <v>0</v>
      </c>
      <c r="AO58" s="94">
        <v>0</v>
      </c>
      <c r="AP58" s="94">
        <v>0.13800000000000001</v>
      </c>
      <c r="AQ58" s="93"/>
      <c r="AR58" s="93"/>
      <c r="AS58" s="93"/>
      <c r="AT58" s="93"/>
      <c r="AU58" s="93"/>
      <c r="AV58" s="93"/>
      <c r="AW58" s="93"/>
      <c r="AX58" s="93"/>
      <c r="AY58" s="93"/>
      <c r="AZ58" s="93"/>
      <c r="BA58" s="93"/>
      <c r="BB58" s="93"/>
      <c r="BC58" s="93"/>
      <c r="BD58" s="93"/>
      <c r="BE58" s="93"/>
      <c r="BF58" s="116"/>
      <c r="BG58" s="93"/>
    </row>
    <row r="59" spans="1:59">
      <c r="A59" s="136" t="s">
        <v>82</v>
      </c>
      <c r="AF59" s="93"/>
      <c r="AG59" s="116" t="s">
        <v>32</v>
      </c>
      <c r="AH59" s="94">
        <v>12.743</v>
      </c>
      <c r="AI59" s="94">
        <v>11.182188472200586</v>
      </c>
      <c r="AJ59" s="94">
        <v>0.83699999999999997</v>
      </c>
      <c r="AK59" s="94">
        <v>61.361000000000004</v>
      </c>
      <c r="AL59" s="94">
        <v>0</v>
      </c>
      <c r="AM59" s="94">
        <v>0.41100000000000003</v>
      </c>
      <c r="AN59" s="94">
        <v>3.5000000000000003E-2</v>
      </c>
      <c r="AO59" s="94">
        <v>66.457000000000008</v>
      </c>
      <c r="AP59" s="94">
        <v>1.345</v>
      </c>
      <c r="AQ59" s="93"/>
      <c r="AR59" s="93"/>
      <c r="AS59" s="93"/>
      <c r="AT59" s="93"/>
      <c r="AU59" s="93"/>
      <c r="AV59" s="93"/>
      <c r="AW59" s="93"/>
      <c r="AX59" s="93"/>
      <c r="AY59" s="93"/>
      <c r="AZ59" s="93"/>
      <c r="BA59" s="93"/>
      <c r="BB59" s="93"/>
      <c r="BC59" s="93"/>
      <c r="BD59" s="93"/>
      <c r="BE59" s="93"/>
      <c r="BF59" s="116"/>
      <c r="BG59" s="93"/>
    </row>
    <row r="60" spans="1:59">
      <c r="A60" s="136" t="s">
        <v>72</v>
      </c>
      <c r="AF60" s="93"/>
      <c r="AG60" s="93"/>
      <c r="AH60" s="93"/>
      <c r="AI60" s="93"/>
      <c r="AJ60" s="93"/>
      <c r="AK60" s="93"/>
      <c r="AL60" s="93"/>
      <c r="AM60" s="93"/>
      <c r="AN60" s="93"/>
      <c r="AO60" s="93"/>
      <c r="AP60" s="93"/>
      <c r="AQ60" s="93"/>
      <c r="AR60" s="93"/>
      <c r="AS60" s="93"/>
      <c r="AT60" s="93"/>
      <c r="AU60" s="93"/>
      <c r="AV60" s="93"/>
      <c r="AW60" s="93"/>
      <c r="AX60" s="93"/>
      <c r="AY60" s="93"/>
      <c r="AZ60" s="93"/>
      <c r="BA60" s="93"/>
      <c r="BB60" s="93"/>
      <c r="BC60" s="93"/>
      <c r="BD60" s="93"/>
      <c r="BE60" s="93"/>
      <c r="BF60" s="116"/>
      <c r="BG60" s="93"/>
    </row>
    <row r="61" spans="1:59">
      <c r="A61" s="136" t="s">
        <v>73</v>
      </c>
      <c r="B61" s="136" t="s">
        <v>74</v>
      </c>
      <c r="C61" s="136" t="s">
        <v>75</v>
      </c>
      <c r="D61" s="136" t="s">
        <v>76</v>
      </c>
      <c r="E61" s="136" t="s">
        <v>77</v>
      </c>
      <c r="F61" s="136" t="s">
        <v>78</v>
      </c>
      <c r="G61" s="136" t="s">
        <v>18</v>
      </c>
      <c r="H61" s="136" t="s">
        <v>20</v>
      </c>
      <c r="I61" s="136" t="s">
        <v>24</v>
      </c>
      <c r="J61" s="136" t="s">
        <v>46</v>
      </c>
      <c r="K61" s="136" t="s">
        <v>79</v>
      </c>
      <c r="L61" s="136" t="s">
        <v>21</v>
      </c>
      <c r="M61" s="136" t="s">
        <v>80</v>
      </c>
      <c r="N61" s="159" t="s">
        <v>113</v>
      </c>
      <c r="AF61" s="93"/>
      <c r="AG61" s="93"/>
      <c r="AH61" s="93"/>
      <c r="AI61" s="93"/>
      <c r="AJ61" s="93"/>
      <c r="AK61" s="93"/>
      <c r="AL61" s="93"/>
      <c r="AM61" s="93"/>
      <c r="AN61" s="93"/>
      <c r="AO61" s="93"/>
      <c r="AP61" s="93"/>
      <c r="AQ61" s="93"/>
      <c r="AR61" s="93"/>
      <c r="AS61" s="93"/>
      <c r="AT61" s="93"/>
      <c r="AU61" s="93"/>
      <c r="AV61" s="93"/>
      <c r="AW61" s="93"/>
      <c r="AX61" s="93"/>
      <c r="AY61" s="93"/>
      <c r="AZ61" s="93"/>
      <c r="BA61" s="93"/>
      <c r="BB61" s="93"/>
      <c r="BC61" s="93"/>
      <c r="BD61" s="93"/>
      <c r="BE61" s="93"/>
      <c r="BF61" s="116"/>
      <c r="BG61" s="93"/>
    </row>
    <row r="62" spans="1:59">
      <c r="A62" s="136">
        <v>1990</v>
      </c>
      <c r="B62" s="136">
        <v>12812</v>
      </c>
      <c r="C62" s="136">
        <v>1679</v>
      </c>
      <c r="D62" s="136">
        <v>4655</v>
      </c>
      <c r="E62" s="136">
        <v>5156</v>
      </c>
      <c r="F62" s="136">
        <v>0</v>
      </c>
      <c r="G62" s="136">
        <v>19216</v>
      </c>
      <c r="H62" s="136">
        <v>10859</v>
      </c>
      <c r="I62" s="136">
        <v>0</v>
      </c>
      <c r="J62" s="136">
        <v>0</v>
      </c>
      <c r="K62" s="136">
        <v>0</v>
      </c>
      <c r="L62" s="136">
        <v>0</v>
      </c>
      <c r="M62" s="136">
        <v>0</v>
      </c>
      <c r="N62" s="160">
        <f>SUM(B62:M62)</f>
        <v>54377</v>
      </c>
      <c r="AF62" s="93"/>
      <c r="AG62" s="93"/>
      <c r="AH62" s="93"/>
      <c r="AI62" s="93"/>
      <c r="AJ62" s="93"/>
      <c r="AK62" s="93"/>
      <c r="AL62" s="93"/>
      <c r="AM62" s="93"/>
      <c r="AN62" s="93"/>
      <c r="AO62" s="93"/>
      <c r="AP62" s="93"/>
      <c r="AQ62" s="93"/>
      <c r="AR62" s="93"/>
      <c r="AS62" s="93"/>
      <c r="AT62" s="93"/>
      <c r="AU62" s="93"/>
      <c r="AV62" s="93"/>
      <c r="AW62" s="93"/>
      <c r="AX62" s="93"/>
      <c r="AY62" s="93"/>
      <c r="AZ62" s="93"/>
      <c r="BA62" s="93"/>
      <c r="BB62" s="93"/>
      <c r="BC62" s="93"/>
      <c r="BD62" s="93"/>
      <c r="BE62" s="93"/>
      <c r="BF62" s="116"/>
      <c r="BG62" s="93"/>
    </row>
    <row r="63" spans="1:59">
      <c r="A63" s="136">
        <v>1995</v>
      </c>
      <c r="B63" s="136">
        <v>17193</v>
      </c>
      <c r="C63" s="136">
        <v>1447</v>
      </c>
      <c r="D63" s="136">
        <v>6634</v>
      </c>
      <c r="E63" s="136">
        <v>6608</v>
      </c>
      <c r="F63" s="136">
        <v>0</v>
      </c>
      <c r="G63" s="136">
        <v>19216</v>
      </c>
      <c r="H63" s="136">
        <v>12925</v>
      </c>
      <c r="I63" s="136">
        <v>0</v>
      </c>
      <c r="J63" s="136">
        <v>1</v>
      </c>
      <c r="K63" s="136">
        <v>0</v>
      </c>
      <c r="L63" s="136">
        <v>11</v>
      </c>
      <c r="M63" s="136">
        <v>0</v>
      </c>
      <c r="N63" s="160">
        <f t="shared" ref="N63:N67" si="11">SUM(B63:M63)</f>
        <v>64035</v>
      </c>
    </row>
    <row r="64" spans="1:59">
      <c r="A64" s="136">
        <v>2000</v>
      </c>
      <c r="B64" s="136">
        <v>13137</v>
      </c>
      <c r="C64" s="136">
        <v>587</v>
      </c>
      <c r="D64" s="136">
        <v>10131</v>
      </c>
      <c r="E64" s="136">
        <v>8532</v>
      </c>
      <c r="F64" s="136">
        <v>180</v>
      </c>
      <c r="G64" s="136">
        <v>22479</v>
      </c>
      <c r="H64" s="136">
        <v>14660</v>
      </c>
      <c r="I64" s="136">
        <v>0</v>
      </c>
      <c r="J64" s="136">
        <v>2</v>
      </c>
      <c r="K64" s="136">
        <v>0</v>
      </c>
      <c r="L64" s="136">
        <v>78</v>
      </c>
      <c r="M64" s="136">
        <v>0</v>
      </c>
      <c r="N64" s="160">
        <f t="shared" si="11"/>
        <v>69786</v>
      </c>
    </row>
    <row r="65" spans="1:17">
      <c r="A65" s="136">
        <v>2005</v>
      </c>
      <c r="B65" s="136">
        <v>11688</v>
      </c>
      <c r="C65" s="136">
        <v>500</v>
      </c>
      <c r="D65" s="136">
        <v>11231</v>
      </c>
      <c r="E65" s="136">
        <v>9245</v>
      </c>
      <c r="F65" s="136">
        <v>442</v>
      </c>
      <c r="G65" s="136">
        <v>23271</v>
      </c>
      <c r="H65" s="136">
        <v>13784</v>
      </c>
      <c r="I65" s="136">
        <v>0</v>
      </c>
      <c r="J65" s="136">
        <v>3</v>
      </c>
      <c r="K65" s="136">
        <v>0</v>
      </c>
      <c r="L65" s="136">
        <v>170</v>
      </c>
      <c r="M65" s="136">
        <v>0</v>
      </c>
      <c r="N65" s="160">
        <f t="shared" si="11"/>
        <v>70334</v>
      </c>
    </row>
    <row r="66" spans="1:17">
      <c r="A66" s="136">
        <v>2010</v>
      </c>
      <c r="B66" s="136">
        <v>21414</v>
      </c>
      <c r="C66" s="136">
        <v>484</v>
      </c>
      <c r="D66" s="136">
        <v>11259</v>
      </c>
      <c r="E66" s="136">
        <v>10675</v>
      </c>
      <c r="F66" s="136">
        <v>513</v>
      </c>
      <c r="G66" s="136">
        <v>22800</v>
      </c>
      <c r="H66" s="136">
        <v>12922</v>
      </c>
      <c r="I66" s="136">
        <v>0</v>
      </c>
      <c r="J66" s="136">
        <v>5</v>
      </c>
      <c r="K66" s="136">
        <v>0</v>
      </c>
      <c r="L66" s="136">
        <v>294</v>
      </c>
      <c r="M66" s="136">
        <v>0</v>
      </c>
      <c r="N66" s="160">
        <f t="shared" si="11"/>
        <v>80366</v>
      </c>
    </row>
    <row r="67" spans="1:17">
      <c r="A67" s="136">
        <v>2015</v>
      </c>
      <c r="B67" s="136">
        <v>8787</v>
      </c>
      <c r="C67" s="136">
        <v>212</v>
      </c>
      <c r="D67" s="136">
        <v>5195</v>
      </c>
      <c r="E67" s="136">
        <v>10949</v>
      </c>
      <c r="F67" s="136">
        <v>856</v>
      </c>
      <c r="G67" s="136">
        <v>23245</v>
      </c>
      <c r="H67" s="136">
        <v>16769</v>
      </c>
      <c r="I67" s="136">
        <v>0</v>
      </c>
      <c r="J67" s="136">
        <v>9</v>
      </c>
      <c r="K67" s="136">
        <v>0</v>
      </c>
      <c r="L67" s="136">
        <v>2327</v>
      </c>
      <c r="M67" s="136">
        <v>0</v>
      </c>
      <c r="N67" s="160">
        <f t="shared" si="11"/>
        <v>68349</v>
      </c>
      <c r="O67" s="158" t="s">
        <v>114</v>
      </c>
      <c r="P67" s="156" t="s">
        <v>105</v>
      </c>
      <c r="Q67" s="136" t="s">
        <v>106</v>
      </c>
    </row>
    <row r="68" spans="1:17">
      <c r="A68" s="136">
        <v>2016</v>
      </c>
      <c r="B68" s="136">
        <v>10509</v>
      </c>
      <c r="C68" s="136">
        <v>200</v>
      </c>
      <c r="D68" s="136">
        <v>3738</v>
      </c>
      <c r="E68" s="136">
        <v>11004</v>
      </c>
      <c r="F68" s="136">
        <v>948</v>
      </c>
      <c r="G68" s="136">
        <v>23203</v>
      </c>
      <c r="H68" s="136">
        <v>15799</v>
      </c>
      <c r="I68" s="136">
        <v>0</v>
      </c>
      <c r="J68" s="136">
        <v>17</v>
      </c>
      <c r="K68" s="136">
        <v>0</v>
      </c>
      <c r="L68" s="136">
        <v>3068</v>
      </c>
      <c r="M68" s="136">
        <v>0</v>
      </c>
      <c r="N68" s="160">
        <f>SUM(B68:M68)</f>
        <v>68486</v>
      </c>
      <c r="O68" s="136">
        <f>J68+L68</f>
        <v>3085</v>
      </c>
      <c r="P68" s="136">
        <f>E68+H68+I68+K68+M68</f>
        <v>26803</v>
      </c>
      <c r="Q68" s="136">
        <f>O68+P68</f>
        <v>29888</v>
      </c>
    </row>
    <row r="69" spans="1:17">
      <c r="A69" s="136">
        <v>2017</v>
      </c>
      <c r="O69" s="161">
        <f>O68/N68</f>
        <v>4.5045702771369329E-2</v>
      </c>
      <c r="P69" s="161">
        <f>P68/N68</f>
        <v>0.3913646584703443</v>
      </c>
      <c r="Q69" s="161">
        <f>Q68/N68</f>
        <v>0.43641036124171362</v>
      </c>
    </row>
    <row r="70" spans="1:17">
      <c r="A70" s="136">
        <v>2018</v>
      </c>
    </row>
    <row r="73" spans="1:17">
      <c r="A73" s="136" t="s">
        <v>83</v>
      </c>
    </row>
    <row r="74" spans="1:17">
      <c r="A74" s="136" t="s">
        <v>72</v>
      </c>
    </row>
    <row r="75" spans="1:17">
      <c r="A75" s="136" t="s">
        <v>73</v>
      </c>
      <c r="B75" s="136" t="s">
        <v>74</v>
      </c>
      <c r="C75" s="136" t="s">
        <v>75</v>
      </c>
      <c r="D75" s="136" t="s">
        <v>76</v>
      </c>
      <c r="E75" s="136" t="s">
        <v>77</v>
      </c>
      <c r="F75" s="136" t="s">
        <v>78</v>
      </c>
      <c r="G75" s="136" t="s">
        <v>18</v>
      </c>
      <c r="H75" s="136" t="s">
        <v>20</v>
      </c>
      <c r="I75" s="136" t="s">
        <v>24</v>
      </c>
      <c r="J75" s="136" t="s">
        <v>46</v>
      </c>
      <c r="K75" s="136" t="s">
        <v>79</v>
      </c>
      <c r="L75" s="136" t="s">
        <v>21</v>
      </c>
      <c r="M75" s="136" t="s">
        <v>80</v>
      </c>
      <c r="N75" s="159" t="s">
        <v>113</v>
      </c>
    </row>
    <row r="76" spans="1:17">
      <c r="A76" s="136">
        <v>1990</v>
      </c>
      <c r="B76" s="136">
        <v>0</v>
      </c>
      <c r="C76" s="136">
        <v>6</v>
      </c>
      <c r="D76" s="136">
        <v>0</v>
      </c>
      <c r="E76" s="136">
        <v>0</v>
      </c>
      <c r="F76" s="136">
        <v>0</v>
      </c>
      <c r="G76" s="136">
        <v>0</v>
      </c>
      <c r="H76" s="136">
        <v>4204</v>
      </c>
      <c r="I76" s="136">
        <v>300</v>
      </c>
      <c r="J76" s="136">
        <v>0</v>
      </c>
      <c r="K76" s="136">
        <v>0</v>
      </c>
      <c r="L76" s="136">
        <v>0</v>
      </c>
      <c r="M76" s="136">
        <v>0</v>
      </c>
      <c r="N76" s="160">
        <f>SUM(B76:M76)</f>
        <v>4510</v>
      </c>
    </row>
    <row r="77" spans="1:17">
      <c r="A77" s="136">
        <v>1995</v>
      </c>
      <c r="B77" s="136">
        <v>0</v>
      </c>
      <c r="C77" s="136">
        <v>9</v>
      </c>
      <c r="D77" s="136">
        <v>0</v>
      </c>
      <c r="E77" s="136">
        <v>0</v>
      </c>
      <c r="F77" s="136">
        <v>0</v>
      </c>
      <c r="G77" s="136">
        <v>0</v>
      </c>
      <c r="H77" s="136">
        <v>4682</v>
      </c>
      <c r="I77" s="136">
        <v>290</v>
      </c>
      <c r="J77" s="136">
        <v>0</v>
      </c>
      <c r="K77" s="136">
        <v>0</v>
      </c>
      <c r="L77" s="136">
        <v>0</v>
      </c>
      <c r="M77" s="136">
        <v>0</v>
      </c>
      <c r="N77" s="160">
        <f t="shared" ref="N77:N81" si="12">SUM(B77:M77)</f>
        <v>4981</v>
      </c>
    </row>
    <row r="78" spans="1:17">
      <c r="A78" s="136">
        <v>2000</v>
      </c>
      <c r="B78" s="136">
        <v>0</v>
      </c>
      <c r="C78" s="136">
        <v>5</v>
      </c>
      <c r="D78" s="136">
        <v>0</v>
      </c>
      <c r="E78" s="136">
        <v>0</v>
      </c>
      <c r="F78" s="136">
        <v>0</v>
      </c>
      <c r="G78" s="136">
        <v>0</v>
      </c>
      <c r="H78" s="136">
        <v>6356</v>
      </c>
      <c r="I78" s="136">
        <v>1323</v>
      </c>
      <c r="J78" s="136">
        <v>0</v>
      </c>
      <c r="K78" s="136">
        <v>0</v>
      </c>
      <c r="L78" s="136">
        <v>0</v>
      </c>
      <c r="M78" s="136">
        <v>0</v>
      </c>
      <c r="N78" s="160">
        <f t="shared" si="12"/>
        <v>7684</v>
      </c>
    </row>
    <row r="79" spans="1:17">
      <c r="A79" s="136">
        <v>2005</v>
      </c>
      <c r="B79" s="136">
        <v>0</v>
      </c>
      <c r="C79" s="136">
        <v>5</v>
      </c>
      <c r="D79" s="136">
        <v>0</v>
      </c>
      <c r="E79" s="136">
        <v>4</v>
      </c>
      <c r="F79" s="136">
        <v>0</v>
      </c>
      <c r="G79" s="136">
        <v>0</v>
      </c>
      <c r="H79" s="136">
        <v>7019</v>
      </c>
      <c r="I79" s="136">
        <v>1658</v>
      </c>
      <c r="J79" s="136">
        <v>0</v>
      </c>
      <c r="K79" s="136">
        <v>0</v>
      </c>
      <c r="L79" s="136">
        <v>0</v>
      </c>
      <c r="M79" s="136">
        <v>0</v>
      </c>
      <c r="N79" s="160">
        <f t="shared" si="12"/>
        <v>8686</v>
      </c>
    </row>
    <row r="80" spans="1:17">
      <c r="A80" s="136">
        <v>2010</v>
      </c>
      <c r="B80" s="136">
        <v>0</v>
      </c>
      <c r="C80" s="136">
        <v>2</v>
      </c>
      <c r="D80" s="136">
        <v>0</v>
      </c>
      <c r="E80" s="136">
        <v>0</v>
      </c>
      <c r="F80" s="136">
        <v>0</v>
      </c>
      <c r="G80" s="136">
        <v>0</v>
      </c>
      <c r="H80" s="136">
        <v>12592</v>
      </c>
      <c r="I80" s="136">
        <v>4465</v>
      </c>
      <c r="J80" s="136">
        <v>0</v>
      </c>
      <c r="K80" s="136">
        <v>0</v>
      </c>
      <c r="L80" s="136">
        <v>0</v>
      </c>
      <c r="M80" s="136">
        <v>0</v>
      </c>
      <c r="N80" s="160">
        <f t="shared" si="12"/>
        <v>17059</v>
      </c>
    </row>
    <row r="81" spans="1:17">
      <c r="A81" s="136">
        <v>2015</v>
      </c>
      <c r="B81" s="136">
        <v>0</v>
      </c>
      <c r="C81" s="136">
        <v>4</v>
      </c>
      <c r="D81" s="136">
        <v>0</v>
      </c>
      <c r="E81" s="136">
        <v>0</v>
      </c>
      <c r="F81" s="136">
        <v>0</v>
      </c>
      <c r="G81" s="136">
        <v>0</v>
      </c>
      <c r="H81" s="136">
        <v>13781</v>
      </c>
      <c r="I81" s="136">
        <v>5003</v>
      </c>
      <c r="J81" s="136">
        <v>0</v>
      </c>
      <c r="K81" s="136">
        <v>0</v>
      </c>
      <c r="L81" s="136">
        <v>11</v>
      </c>
      <c r="M81" s="136">
        <v>0</v>
      </c>
      <c r="N81" s="160">
        <f t="shared" si="12"/>
        <v>18799</v>
      </c>
      <c r="O81" s="158" t="s">
        <v>114</v>
      </c>
      <c r="P81" s="156" t="s">
        <v>105</v>
      </c>
      <c r="Q81" s="136" t="s">
        <v>106</v>
      </c>
    </row>
    <row r="82" spans="1:17">
      <c r="A82" s="136">
        <v>2016</v>
      </c>
      <c r="B82" s="136">
        <v>0</v>
      </c>
      <c r="C82" s="136">
        <v>3</v>
      </c>
      <c r="D82" s="136">
        <v>0</v>
      </c>
      <c r="E82" s="136">
        <v>0</v>
      </c>
      <c r="F82" s="136">
        <v>0</v>
      </c>
      <c r="G82" s="136">
        <v>0</v>
      </c>
      <c r="H82" s="136">
        <v>13470</v>
      </c>
      <c r="I82" s="136">
        <v>5068</v>
      </c>
      <c r="J82" s="136">
        <v>0</v>
      </c>
      <c r="K82" s="136">
        <v>0</v>
      </c>
      <c r="L82" s="136">
        <v>9</v>
      </c>
      <c r="M82" s="136">
        <v>0</v>
      </c>
      <c r="N82" s="160">
        <f>SUM(B82:M82)</f>
        <v>18550</v>
      </c>
      <c r="O82" s="136">
        <f>J82+L82</f>
        <v>9</v>
      </c>
      <c r="P82" s="136">
        <f>E82+F82+H82+I82+K82+M82</f>
        <v>18538</v>
      </c>
      <c r="Q82" s="136">
        <f>O82+P82</f>
        <v>18547</v>
      </c>
    </row>
    <row r="83" spans="1:17">
      <c r="A83" s="136">
        <v>2017</v>
      </c>
      <c r="O83" s="161">
        <f>O82/N82</f>
        <v>4.8517520215633422E-4</v>
      </c>
      <c r="P83" s="161">
        <f>P82/N82</f>
        <v>0.99935309973045827</v>
      </c>
      <c r="Q83" s="161">
        <f>Q82/N82</f>
        <v>0.99983827493261457</v>
      </c>
    </row>
    <row r="84" spans="1:17">
      <c r="A84" s="136">
        <v>2018</v>
      </c>
    </row>
  </sheetData>
  <pageMargins left="0.7" right="0.7" top="0.75" bottom="0.75" header="0.3" footer="0.3"/>
  <drawing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0C81A-2AD4-49D7-8571-78BFBE6F1891}">
  <dimension ref="A1:Q42"/>
  <sheetViews>
    <sheetView zoomScaleNormal="100" workbookViewId="0">
      <selection activeCell="P25" sqref="P25"/>
    </sheetView>
  </sheetViews>
  <sheetFormatPr defaultRowHeight="14.25"/>
  <cols>
    <col min="1" max="1" width="15.140625" style="43" customWidth="1"/>
    <col min="2" max="16384" width="9.140625" style="43"/>
  </cols>
  <sheetData>
    <row r="1" spans="1:17" ht="20.25">
      <c r="A1" s="78" t="s">
        <v>55</v>
      </c>
    </row>
    <row r="4" spans="1:17">
      <c r="B4" s="52" t="s">
        <v>48</v>
      </c>
      <c r="C4" s="52" t="s">
        <v>48</v>
      </c>
      <c r="D4" s="52" t="s">
        <v>47</v>
      </c>
      <c r="E4" s="52" t="s">
        <v>47</v>
      </c>
      <c r="F4" s="52" t="s">
        <v>46</v>
      </c>
      <c r="G4" s="52" t="s">
        <v>46</v>
      </c>
      <c r="J4" s="63"/>
      <c r="K4" s="63"/>
      <c r="L4" s="63"/>
      <c r="M4" s="63"/>
      <c r="N4" s="63"/>
      <c r="O4" s="63"/>
      <c r="P4" s="63"/>
      <c r="Q4" s="63"/>
    </row>
    <row r="5" spans="1:17">
      <c r="A5" s="48" t="s">
        <v>51</v>
      </c>
      <c r="B5" s="48">
        <v>2008</v>
      </c>
      <c r="C5" s="48">
        <v>2018</v>
      </c>
      <c r="D5" s="48">
        <v>2008</v>
      </c>
      <c r="E5" s="48">
        <v>2018</v>
      </c>
      <c r="F5" s="48">
        <v>2008</v>
      </c>
      <c r="G5" s="48">
        <v>2018</v>
      </c>
      <c r="J5" s="63"/>
      <c r="K5" s="63"/>
      <c r="L5" s="63"/>
      <c r="M5" s="63"/>
      <c r="N5" s="63"/>
      <c r="O5" s="63"/>
      <c r="P5" s="63"/>
      <c r="Q5" s="63"/>
    </row>
    <row r="6" spans="1:17">
      <c r="A6" s="48" t="s">
        <v>136</v>
      </c>
      <c r="B6" s="44">
        <v>32609.934000000001</v>
      </c>
      <c r="C6" s="44">
        <v>167868</v>
      </c>
      <c r="D6" s="44">
        <v>784.35</v>
      </c>
      <c r="E6" s="44">
        <v>16831</v>
      </c>
      <c r="F6" s="44">
        <v>10397.682000000001</v>
      </c>
      <c r="G6" s="44">
        <v>116192</v>
      </c>
      <c r="J6" s="63"/>
      <c r="K6" s="63"/>
      <c r="L6" s="63"/>
      <c r="M6" s="63"/>
      <c r="N6" s="63"/>
      <c r="O6" s="63"/>
      <c r="P6" s="63"/>
      <c r="Q6" s="63"/>
    </row>
    <row r="7" spans="1:17">
      <c r="A7" s="48" t="s">
        <v>28</v>
      </c>
      <c r="B7" s="44">
        <v>2739.52</v>
      </c>
      <c r="C7" s="44">
        <v>4423</v>
      </c>
      <c r="D7" s="44">
        <v>423.35</v>
      </c>
      <c r="E7" s="44">
        <v>1701</v>
      </c>
      <c r="F7" s="44">
        <v>3</v>
      </c>
      <c r="G7" s="44">
        <v>1000</v>
      </c>
      <c r="J7" s="63"/>
      <c r="K7" s="63"/>
      <c r="L7" s="64"/>
      <c r="M7" s="50"/>
      <c r="N7" s="49"/>
      <c r="O7" s="49"/>
      <c r="P7" s="63"/>
      <c r="Q7" s="63"/>
    </row>
    <row r="8" spans="1:17">
      <c r="A8" s="48" t="s">
        <v>29</v>
      </c>
      <c r="B8" s="44">
        <v>143</v>
      </c>
      <c r="C8" s="44">
        <v>2013</v>
      </c>
      <c r="D8" s="44">
        <v>0</v>
      </c>
      <c r="E8" s="162">
        <v>72.7</v>
      </c>
      <c r="F8" s="44">
        <v>6</v>
      </c>
      <c r="G8" s="44">
        <v>113</v>
      </c>
      <c r="K8" s="43">
        <v>2008</v>
      </c>
      <c r="L8" s="43">
        <v>2018</v>
      </c>
      <c r="M8" s="50"/>
      <c r="N8" s="64"/>
      <c r="O8" s="49"/>
      <c r="P8" s="63"/>
      <c r="Q8" s="63"/>
    </row>
    <row r="9" spans="1:17">
      <c r="A9" s="48" t="s">
        <v>32</v>
      </c>
      <c r="B9" s="44">
        <v>956</v>
      </c>
      <c r="C9" s="44">
        <v>7205</v>
      </c>
      <c r="D9" s="44">
        <v>133</v>
      </c>
      <c r="E9" s="164">
        <v>203</v>
      </c>
      <c r="F9" s="44">
        <v>8</v>
      </c>
      <c r="G9" s="162">
        <v>244</v>
      </c>
      <c r="J9" s="43" t="s">
        <v>50</v>
      </c>
      <c r="K9" s="47">
        <f>SUM(B12,D12,F12)</f>
        <v>4806.8700000000008</v>
      </c>
      <c r="L9" s="47">
        <f>SUM(C12,E12,G12)</f>
        <v>18770.7</v>
      </c>
      <c r="M9" s="50"/>
      <c r="N9" s="49"/>
      <c r="O9" s="49"/>
      <c r="P9" s="63"/>
      <c r="Q9" s="63"/>
    </row>
    <row r="10" spans="1:17" ht="15">
      <c r="A10" s="48" t="s">
        <v>30</v>
      </c>
      <c r="B10" s="44">
        <v>0</v>
      </c>
      <c r="C10" s="44">
        <v>2</v>
      </c>
      <c r="D10" s="44">
        <v>0</v>
      </c>
      <c r="E10" s="44">
        <v>0</v>
      </c>
      <c r="F10" s="44">
        <v>0</v>
      </c>
      <c r="G10" s="44">
        <v>0</v>
      </c>
      <c r="J10" s="43" t="s">
        <v>48</v>
      </c>
      <c r="K10" s="45">
        <f>B12/K9</f>
        <v>0.88072279882751137</v>
      </c>
      <c r="L10" s="45">
        <f>C12/L9</f>
        <v>0.82000138513747489</v>
      </c>
      <c r="M10" s="50"/>
      <c r="N10" s="64"/>
      <c r="O10" s="64"/>
      <c r="P10" s="63"/>
      <c r="Q10" s="63"/>
    </row>
    <row r="11" spans="1:17" ht="15">
      <c r="A11" s="48" t="s">
        <v>31</v>
      </c>
      <c r="B11" s="44">
        <v>395</v>
      </c>
      <c r="C11" s="44">
        <v>1749</v>
      </c>
      <c r="D11" s="44">
        <v>0</v>
      </c>
      <c r="E11" s="44">
        <v>0</v>
      </c>
      <c r="F11" s="44">
        <v>0</v>
      </c>
      <c r="G11" s="44">
        <v>45</v>
      </c>
      <c r="J11" s="43" t="s">
        <v>47</v>
      </c>
      <c r="K11" s="45">
        <f>D12/K9</f>
        <v>0.11574059627158628</v>
      </c>
      <c r="L11" s="45">
        <f>E12/L9</f>
        <v>0.10530774025475874</v>
      </c>
      <c r="M11" s="50"/>
      <c r="N11" s="49"/>
      <c r="O11" s="49"/>
      <c r="P11" s="63"/>
      <c r="Q11" s="63"/>
    </row>
    <row r="12" spans="1:17" ht="15">
      <c r="A12" s="51" t="s">
        <v>33</v>
      </c>
      <c r="B12" s="50">
        <f>SUM(B7:B11)</f>
        <v>4233.5200000000004</v>
      </c>
      <c r="C12" s="50">
        <f t="shared" ref="C12:G12" si="0">SUM(C7:C11)</f>
        <v>15392</v>
      </c>
      <c r="D12" s="50">
        <f t="shared" si="0"/>
        <v>556.35</v>
      </c>
      <c r="E12" s="50">
        <f t="shared" si="0"/>
        <v>1976.7</v>
      </c>
      <c r="F12" s="50">
        <f t="shared" si="0"/>
        <v>17</v>
      </c>
      <c r="G12" s="50">
        <f t="shared" si="0"/>
        <v>1402</v>
      </c>
      <c r="J12" s="43" t="s">
        <v>49</v>
      </c>
      <c r="K12" s="46">
        <f>F12/K9</f>
        <v>3.5366049009022496E-3</v>
      </c>
      <c r="L12" s="165">
        <f>G12/L9</f>
        <v>7.4690874607766355E-2</v>
      </c>
      <c r="M12" s="50"/>
      <c r="N12" s="49"/>
      <c r="O12" s="49"/>
      <c r="P12" s="63"/>
      <c r="Q12" s="63"/>
    </row>
    <row r="13" spans="1:17">
      <c r="J13" s="63"/>
      <c r="K13" s="63"/>
      <c r="L13" s="64"/>
      <c r="M13" s="50"/>
      <c r="N13" s="49"/>
      <c r="O13" s="49"/>
      <c r="P13" s="63"/>
      <c r="Q13" s="63"/>
    </row>
    <row r="14" spans="1:17">
      <c r="A14" s="43" t="s">
        <v>56</v>
      </c>
      <c r="B14" s="43" t="s">
        <v>57</v>
      </c>
      <c r="J14" s="63"/>
      <c r="K14" s="63"/>
      <c r="L14" s="64"/>
      <c r="M14" s="50"/>
      <c r="N14" s="64"/>
      <c r="O14" s="64"/>
      <c r="P14" s="63"/>
      <c r="Q14" s="63"/>
    </row>
    <row r="15" spans="1:17" ht="15">
      <c r="A15" s="170" t="s">
        <v>58</v>
      </c>
      <c r="B15" s="170" t="s">
        <v>121</v>
      </c>
      <c r="C15" s="170"/>
      <c r="D15" s="170"/>
      <c r="E15" s="170"/>
      <c r="J15" s="63"/>
      <c r="K15" s="63"/>
      <c r="L15" s="63"/>
      <c r="M15" s="63"/>
      <c r="N15" s="63"/>
      <c r="O15" s="63"/>
      <c r="P15" s="63"/>
      <c r="Q15" s="63"/>
    </row>
    <row r="18" spans="1:12">
      <c r="B18" s="43" t="s">
        <v>28</v>
      </c>
      <c r="D18" s="43" t="s">
        <v>29</v>
      </c>
      <c r="F18" s="43" t="s">
        <v>31</v>
      </c>
      <c r="H18" s="43" t="s">
        <v>32</v>
      </c>
      <c r="J18" s="43" t="s">
        <v>43</v>
      </c>
    </row>
    <row r="19" spans="1:12">
      <c r="B19" s="43">
        <v>2008</v>
      </c>
      <c r="C19" s="43">
        <v>2018</v>
      </c>
      <c r="D19" s="43">
        <v>2008</v>
      </c>
      <c r="E19" s="43">
        <v>2018</v>
      </c>
      <c r="F19" s="43">
        <v>2008</v>
      </c>
      <c r="G19" s="43">
        <v>2018</v>
      </c>
      <c r="H19" s="43">
        <v>2008</v>
      </c>
      <c r="I19" s="43">
        <v>2018</v>
      </c>
      <c r="J19" s="43">
        <v>2008</v>
      </c>
      <c r="K19" s="43">
        <v>2018</v>
      </c>
    </row>
    <row r="20" spans="1:12">
      <c r="A20" s="43" t="s">
        <v>48</v>
      </c>
      <c r="B20" s="44">
        <f>B7</f>
        <v>2739.52</v>
      </c>
      <c r="C20" s="44">
        <f>C7</f>
        <v>4423</v>
      </c>
      <c r="D20" s="44">
        <f>B8</f>
        <v>143</v>
      </c>
      <c r="E20" s="44">
        <f>C8</f>
        <v>2013</v>
      </c>
      <c r="F20" s="44">
        <f>B11</f>
        <v>395</v>
      </c>
      <c r="G20" s="44">
        <f>C11</f>
        <v>1749</v>
      </c>
      <c r="H20" s="44">
        <f>B9</f>
        <v>956</v>
      </c>
      <c r="I20" s="44">
        <f>C9</f>
        <v>7205</v>
      </c>
      <c r="J20" s="44">
        <f>B12</f>
        <v>4233.5200000000004</v>
      </c>
      <c r="K20" s="44">
        <f>C12</f>
        <v>15392</v>
      </c>
    </row>
    <row r="21" spans="1:12">
      <c r="A21" s="43" t="s">
        <v>47</v>
      </c>
      <c r="B21" s="44">
        <f>D7</f>
        <v>423.35</v>
      </c>
      <c r="C21" s="44">
        <f>E7</f>
        <v>1701</v>
      </c>
      <c r="D21" s="44">
        <f>D8</f>
        <v>0</v>
      </c>
      <c r="E21" s="44">
        <f>E8</f>
        <v>72.7</v>
      </c>
      <c r="F21" s="44">
        <f>D11</f>
        <v>0</v>
      </c>
      <c r="G21" s="44">
        <f>E11</f>
        <v>0</v>
      </c>
      <c r="H21" s="44">
        <f>D9</f>
        <v>133</v>
      </c>
      <c r="I21" s="44">
        <f>E9</f>
        <v>203</v>
      </c>
      <c r="J21" s="44">
        <f>D12</f>
        <v>556.35</v>
      </c>
      <c r="K21" s="44">
        <f>E12</f>
        <v>1976.7</v>
      </c>
    </row>
    <row r="22" spans="1:12">
      <c r="A22" s="43" t="s">
        <v>46</v>
      </c>
      <c r="B22" s="44">
        <f>F7</f>
        <v>3</v>
      </c>
      <c r="C22" s="44">
        <f>G7</f>
        <v>1000</v>
      </c>
      <c r="D22" s="44">
        <f>F8</f>
        <v>6</v>
      </c>
      <c r="E22" s="44">
        <f>G8</f>
        <v>113</v>
      </c>
      <c r="F22" s="44">
        <f>F11</f>
        <v>0</v>
      </c>
      <c r="G22" s="44">
        <f>G11</f>
        <v>45</v>
      </c>
      <c r="H22" s="44">
        <f>F9</f>
        <v>8</v>
      </c>
      <c r="I22" s="44">
        <f>G9</f>
        <v>244</v>
      </c>
      <c r="J22" s="44">
        <f>F12</f>
        <v>17</v>
      </c>
      <c r="K22" s="44">
        <f>G12</f>
        <v>1402</v>
      </c>
    </row>
    <row r="23" spans="1:12">
      <c r="B23" s="79"/>
      <c r="C23" s="79"/>
      <c r="D23" s="79"/>
      <c r="E23" s="79"/>
      <c r="F23" s="79"/>
      <c r="G23" s="79"/>
      <c r="H23" s="79"/>
      <c r="I23" s="79"/>
      <c r="J23" s="79"/>
      <c r="K23" s="79"/>
      <c r="L23" s="79"/>
    </row>
    <row r="24" spans="1:12">
      <c r="B24" s="65"/>
      <c r="C24" s="65"/>
      <c r="D24" s="65"/>
      <c r="E24" s="65"/>
      <c r="F24" s="65"/>
      <c r="G24" s="65"/>
      <c r="H24" s="65"/>
      <c r="I24" s="65"/>
      <c r="J24" s="65"/>
      <c r="K24" s="65"/>
      <c r="L24" s="65"/>
    </row>
    <row r="25" spans="1:12">
      <c r="B25" s="65"/>
      <c r="C25" s="65"/>
      <c r="D25" s="65"/>
      <c r="E25" s="65"/>
      <c r="F25" s="65"/>
      <c r="G25" s="65"/>
      <c r="H25" s="65"/>
      <c r="I25" s="65"/>
      <c r="J25" s="65"/>
      <c r="K25" s="65"/>
      <c r="L25" s="65"/>
    </row>
    <row r="26" spans="1:12">
      <c r="B26" s="65"/>
      <c r="C26" s="65"/>
      <c r="D26" s="65"/>
      <c r="E26" s="65"/>
      <c r="F26" s="65"/>
      <c r="G26" s="65"/>
      <c r="H26" s="65"/>
      <c r="I26" s="65"/>
      <c r="J26" s="65"/>
      <c r="K26" s="65"/>
      <c r="L26" s="65"/>
    </row>
    <row r="27" spans="1:12">
      <c r="B27" s="65"/>
      <c r="C27" s="65"/>
      <c r="D27" s="65"/>
      <c r="E27" s="65"/>
      <c r="F27" s="65"/>
      <c r="G27" s="65"/>
      <c r="H27" s="65"/>
      <c r="I27" s="65"/>
      <c r="J27" s="65"/>
      <c r="K27" s="65"/>
      <c r="L27" s="65"/>
    </row>
    <row r="28" spans="1:12">
      <c r="B28" s="65"/>
      <c r="C28" s="65"/>
      <c r="D28" s="65"/>
      <c r="E28" s="65"/>
      <c r="F28" s="65"/>
      <c r="G28" s="65"/>
      <c r="H28" s="65"/>
      <c r="I28" s="65"/>
      <c r="J28" s="65"/>
      <c r="K28" s="65"/>
      <c r="L28" s="65"/>
    </row>
    <row r="29" spans="1:12">
      <c r="B29" s="65"/>
      <c r="C29" s="65"/>
      <c r="D29" s="65"/>
      <c r="E29" s="65"/>
      <c r="F29" s="65"/>
      <c r="G29" s="65"/>
      <c r="H29" s="65"/>
      <c r="I29" s="65"/>
      <c r="J29" s="65"/>
      <c r="K29" s="65"/>
      <c r="L29" s="65"/>
    </row>
    <row r="30" spans="1:12">
      <c r="B30" s="65"/>
      <c r="C30" s="65"/>
      <c r="D30" s="65"/>
      <c r="E30" s="65"/>
      <c r="F30" s="65"/>
      <c r="G30" s="65"/>
      <c r="H30" s="65"/>
      <c r="I30" s="65"/>
      <c r="J30" s="65"/>
      <c r="K30" s="65"/>
      <c r="L30" s="65"/>
    </row>
    <row r="31" spans="1:12">
      <c r="B31" s="65"/>
      <c r="C31" s="65"/>
      <c r="D31" s="65"/>
      <c r="E31" s="65"/>
      <c r="F31" s="65"/>
      <c r="G31" s="65"/>
      <c r="H31" s="65"/>
      <c r="I31" s="65"/>
      <c r="J31" s="65"/>
      <c r="K31" s="65"/>
      <c r="L31" s="65"/>
    </row>
    <row r="32" spans="1:12">
      <c r="B32" s="65"/>
      <c r="C32" s="65"/>
      <c r="D32" s="65"/>
      <c r="E32" s="65"/>
      <c r="F32" s="65"/>
      <c r="G32" s="65"/>
      <c r="H32" s="65"/>
      <c r="I32" s="65"/>
      <c r="J32" s="65"/>
      <c r="K32" s="65"/>
      <c r="L32" s="65"/>
    </row>
    <row r="33" spans="2:12">
      <c r="B33" s="65"/>
      <c r="C33" s="65"/>
      <c r="D33" s="65"/>
      <c r="E33" s="65"/>
      <c r="F33" s="65"/>
      <c r="G33" s="65"/>
      <c r="H33" s="65"/>
      <c r="I33" s="65"/>
      <c r="J33" s="65"/>
      <c r="K33" s="65"/>
      <c r="L33" s="65"/>
    </row>
    <row r="34" spans="2:12">
      <c r="B34" s="65"/>
      <c r="C34" s="65"/>
      <c r="D34" s="65"/>
      <c r="E34" s="65"/>
      <c r="F34" s="65"/>
      <c r="G34" s="65"/>
      <c r="H34" s="65"/>
      <c r="I34" s="65"/>
      <c r="J34" s="65"/>
      <c r="K34" s="65"/>
      <c r="L34" s="65"/>
    </row>
    <row r="35" spans="2:12">
      <c r="B35" s="65"/>
      <c r="C35" s="65"/>
      <c r="D35" s="65"/>
      <c r="E35" s="65"/>
      <c r="F35" s="65"/>
      <c r="G35" s="65"/>
      <c r="H35" s="65"/>
      <c r="I35" s="65"/>
      <c r="J35" s="65"/>
      <c r="K35" s="65"/>
      <c r="L35" s="65"/>
    </row>
    <row r="36" spans="2:12">
      <c r="B36" s="65"/>
      <c r="C36" s="65"/>
      <c r="D36" s="65"/>
      <c r="E36" s="65"/>
      <c r="F36" s="65"/>
      <c r="G36" s="65"/>
      <c r="H36" s="65"/>
      <c r="I36" s="65"/>
      <c r="J36" s="65"/>
      <c r="K36" s="65"/>
      <c r="L36" s="65"/>
    </row>
    <row r="37" spans="2:12">
      <c r="B37" s="65"/>
      <c r="C37" s="65"/>
      <c r="D37" s="65"/>
      <c r="E37" s="65"/>
      <c r="F37" s="65"/>
      <c r="G37" s="65"/>
      <c r="H37" s="65"/>
      <c r="I37" s="65"/>
      <c r="J37" s="65"/>
      <c r="K37" s="65"/>
      <c r="L37" s="65"/>
    </row>
    <row r="38" spans="2:12">
      <c r="B38" s="65"/>
      <c r="C38" s="65"/>
      <c r="D38" s="65"/>
      <c r="E38" s="65"/>
      <c r="F38" s="65"/>
      <c r="G38" s="65"/>
      <c r="H38" s="65"/>
      <c r="I38" s="65"/>
      <c r="J38" s="65"/>
      <c r="K38" s="65"/>
      <c r="L38" s="65"/>
    </row>
    <row r="39" spans="2:12">
      <c r="B39" s="65"/>
      <c r="C39" s="65"/>
      <c r="D39" s="65"/>
      <c r="E39" s="65"/>
      <c r="F39" s="65"/>
      <c r="G39" s="65"/>
      <c r="H39" s="65"/>
      <c r="I39" s="65"/>
      <c r="J39" s="65"/>
      <c r="K39" s="65"/>
      <c r="L39" s="65"/>
    </row>
    <row r="40" spans="2:12">
      <c r="B40" s="65"/>
      <c r="C40" s="65"/>
      <c r="D40" s="65"/>
      <c r="E40" s="65"/>
      <c r="F40" s="65"/>
      <c r="G40" s="65"/>
      <c r="H40" s="65"/>
      <c r="I40" s="65"/>
      <c r="J40" s="65"/>
      <c r="K40" s="65"/>
      <c r="L40" s="65"/>
    </row>
    <row r="41" spans="2:12">
      <c r="B41" s="65"/>
      <c r="C41" s="65"/>
      <c r="D41" s="65"/>
      <c r="E41" s="65"/>
      <c r="F41" s="65"/>
      <c r="G41" s="65"/>
      <c r="H41" s="65"/>
      <c r="I41" s="65"/>
      <c r="J41" s="65"/>
      <c r="K41" s="65"/>
      <c r="L41" s="65"/>
    </row>
    <row r="42" spans="2:12">
      <c r="B42" s="65"/>
      <c r="C42" s="65"/>
      <c r="D42" s="65"/>
      <c r="E42" s="65"/>
      <c r="F42" s="65"/>
      <c r="G42" s="65"/>
      <c r="H42" s="65"/>
      <c r="I42" s="65"/>
      <c r="J42" s="65"/>
      <c r="K42" s="65"/>
      <c r="L42" s="65"/>
    </row>
  </sheetData>
  <pageMargins left="0.7" right="0.7" top="0.75" bottom="0.75" header="0.3" footer="0.3"/>
  <pageSetup paperSize="9"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035D33-0FF4-4745-97D7-272B42F10097}">
  <dimension ref="A1:AE39"/>
  <sheetViews>
    <sheetView zoomScale="70" zoomScaleNormal="70" workbookViewId="0">
      <selection activeCell="L18" sqref="L18"/>
    </sheetView>
  </sheetViews>
  <sheetFormatPr defaultRowHeight="15"/>
  <cols>
    <col min="1" max="1" width="20.7109375" bestFit="1" customWidth="1"/>
    <col min="2" max="2" width="15" bestFit="1" customWidth="1"/>
    <col min="3" max="3" width="14.42578125" bestFit="1" customWidth="1"/>
    <col min="4" max="7" width="10.42578125" bestFit="1" customWidth="1"/>
    <col min="8" max="9" width="9.85546875" bestFit="1" customWidth="1"/>
    <col min="10" max="10" width="10.42578125" bestFit="1" customWidth="1"/>
    <col min="11" max="11" width="9.85546875" bestFit="1" customWidth="1"/>
    <col min="12" max="14" width="10.42578125" bestFit="1" customWidth="1"/>
    <col min="15" max="15" width="9.85546875" bestFit="1" customWidth="1"/>
    <col min="16" max="20" width="10.42578125" bestFit="1" customWidth="1"/>
    <col min="21" max="23" width="9.85546875" bestFit="1" customWidth="1"/>
    <col min="24" max="28" width="11" bestFit="1" customWidth="1"/>
    <col min="29" max="29" width="11.42578125" bestFit="1" customWidth="1"/>
  </cols>
  <sheetData>
    <row r="1" spans="1:30" ht="23.25">
      <c r="A1" s="6" t="s">
        <v>15</v>
      </c>
      <c r="B1" s="6" t="s">
        <v>44</v>
      </c>
      <c r="C1" s="3"/>
      <c r="D1" s="3"/>
      <c r="E1" s="3"/>
      <c r="F1" s="3"/>
      <c r="G1" s="3"/>
      <c r="H1" s="3"/>
      <c r="I1" s="4" t="s">
        <v>45</v>
      </c>
      <c r="J1" s="3"/>
    </row>
    <row r="2" spans="1:30">
      <c r="A2" s="3"/>
      <c r="B2" s="17">
        <v>1990</v>
      </c>
      <c r="C2" s="17">
        <v>1991</v>
      </c>
      <c r="D2" s="17">
        <v>1992</v>
      </c>
      <c r="E2" s="17">
        <v>1993</v>
      </c>
      <c r="F2" s="17">
        <v>1994</v>
      </c>
      <c r="G2" s="17">
        <v>1995</v>
      </c>
      <c r="H2" s="17">
        <v>1996</v>
      </c>
      <c r="I2" s="17">
        <v>1997</v>
      </c>
      <c r="J2" s="17">
        <v>1998</v>
      </c>
      <c r="K2" s="17">
        <v>1999</v>
      </c>
      <c r="L2" s="17">
        <v>2000</v>
      </c>
      <c r="M2" s="17">
        <v>2001</v>
      </c>
      <c r="N2" s="17">
        <v>2002</v>
      </c>
      <c r="O2" s="17">
        <v>2003</v>
      </c>
      <c r="P2" s="17">
        <v>2004</v>
      </c>
      <c r="Q2" s="17">
        <v>2005</v>
      </c>
      <c r="R2" s="17">
        <v>2006</v>
      </c>
      <c r="S2" s="17">
        <v>2007</v>
      </c>
      <c r="T2" s="17">
        <v>2008</v>
      </c>
      <c r="U2" s="17">
        <v>2009</v>
      </c>
      <c r="V2" s="17">
        <v>2010</v>
      </c>
      <c r="W2" s="17">
        <v>2011</v>
      </c>
      <c r="X2" s="17">
        <v>2012</v>
      </c>
      <c r="Y2" s="17">
        <v>2013</v>
      </c>
      <c r="Z2" s="17">
        <v>2014</v>
      </c>
      <c r="AA2" s="17">
        <v>2015</v>
      </c>
      <c r="AB2" s="17">
        <v>2016</v>
      </c>
      <c r="AC2" s="17">
        <v>2017</v>
      </c>
      <c r="AD2" s="17">
        <v>2018</v>
      </c>
    </row>
    <row r="3" spans="1:30">
      <c r="A3" s="4" t="s">
        <v>20</v>
      </c>
      <c r="F3" s="4"/>
      <c r="G3" s="4"/>
      <c r="H3" s="4"/>
      <c r="I3" s="4"/>
      <c r="J3" s="4"/>
    </row>
    <row r="4" spans="1:30">
      <c r="A4" s="4" t="s">
        <v>28</v>
      </c>
      <c r="B4" s="16">
        <v>28</v>
      </c>
      <c r="C4" s="16">
        <v>25</v>
      </c>
      <c r="D4" s="16">
        <v>28</v>
      </c>
      <c r="E4" s="16">
        <v>28</v>
      </c>
      <c r="F4" s="16">
        <v>33</v>
      </c>
      <c r="G4" s="16">
        <v>30</v>
      </c>
      <c r="H4" s="16">
        <v>19</v>
      </c>
      <c r="I4" s="16">
        <v>19</v>
      </c>
      <c r="J4" s="16">
        <v>27</v>
      </c>
      <c r="K4" s="16">
        <v>31</v>
      </c>
      <c r="L4" s="16">
        <v>30</v>
      </c>
      <c r="M4" s="16">
        <v>28</v>
      </c>
      <c r="N4" s="16">
        <v>32</v>
      </c>
      <c r="O4" s="16">
        <v>21</v>
      </c>
      <c r="P4" s="16">
        <v>27</v>
      </c>
      <c r="Q4" s="16">
        <v>23</v>
      </c>
      <c r="R4" s="16">
        <v>23</v>
      </c>
      <c r="S4" s="16">
        <v>28</v>
      </c>
      <c r="T4" s="16">
        <v>26</v>
      </c>
      <c r="U4" s="16">
        <v>19</v>
      </c>
      <c r="V4" s="16">
        <v>21</v>
      </c>
      <c r="W4" s="16">
        <v>17</v>
      </c>
      <c r="X4" s="16">
        <v>17</v>
      </c>
      <c r="Y4" s="16">
        <v>13</v>
      </c>
      <c r="Z4" s="16">
        <v>15</v>
      </c>
      <c r="AA4" s="16">
        <v>18</v>
      </c>
      <c r="AB4" s="16">
        <v>19</v>
      </c>
      <c r="AC4" s="163">
        <v>17.899999999999999</v>
      </c>
      <c r="AD4" s="163">
        <v>14.3</v>
      </c>
    </row>
    <row r="5" spans="1:30">
      <c r="A5" s="4" t="s">
        <v>29</v>
      </c>
      <c r="B5" s="16">
        <v>10859</v>
      </c>
      <c r="C5" s="16">
        <v>13197</v>
      </c>
      <c r="D5" s="16">
        <v>15107</v>
      </c>
      <c r="E5" s="16">
        <v>13476</v>
      </c>
      <c r="F5" s="16">
        <v>11787</v>
      </c>
      <c r="G5" s="16">
        <v>12925</v>
      </c>
      <c r="H5" s="16">
        <v>11860</v>
      </c>
      <c r="I5" s="16">
        <v>12242</v>
      </c>
      <c r="J5" s="16">
        <v>15051</v>
      </c>
      <c r="K5" s="16">
        <v>12780</v>
      </c>
      <c r="L5" s="16">
        <v>14660</v>
      </c>
      <c r="M5" s="16">
        <v>13205</v>
      </c>
      <c r="N5" s="16">
        <v>10776</v>
      </c>
      <c r="O5" s="16">
        <v>9591</v>
      </c>
      <c r="P5" s="16">
        <v>15070</v>
      </c>
      <c r="Q5" s="16">
        <v>13784</v>
      </c>
      <c r="R5" s="16">
        <v>11494</v>
      </c>
      <c r="S5" s="16">
        <v>14177</v>
      </c>
      <c r="T5" s="16">
        <v>17112</v>
      </c>
      <c r="U5" s="16">
        <v>12686</v>
      </c>
      <c r="V5" s="16">
        <v>12922</v>
      </c>
      <c r="W5" s="16">
        <v>12445</v>
      </c>
      <c r="X5" s="16">
        <v>16859</v>
      </c>
      <c r="Y5" s="16">
        <v>12838</v>
      </c>
      <c r="Z5" s="16">
        <v>13397</v>
      </c>
      <c r="AA5" s="16">
        <v>16769</v>
      </c>
      <c r="AB5" s="16">
        <v>15799</v>
      </c>
      <c r="AC5" s="16">
        <v>14772</v>
      </c>
      <c r="AD5" s="163">
        <v>13290</v>
      </c>
    </row>
    <row r="6" spans="1:30">
      <c r="A6" s="4" t="s">
        <v>30</v>
      </c>
      <c r="B6" s="16">
        <v>4204</v>
      </c>
      <c r="C6" s="16">
        <v>4204</v>
      </c>
      <c r="D6" s="16">
        <v>4310</v>
      </c>
      <c r="E6" s="16">
        <v>4466</v>
      </c>
      <c r="F6" s="16">
        <v>4515</v>
      </c>
      <c r="G6" s="16">
        <v>4682</v>
      </c>
      <c r="H6" s="16">
        <v>4772</v>
      </c>
      <c r="I6" s="16">
        <v>5207</v>
      </c>
      <c r="J6" s="16">
        <v>5621</v>
      </c>
      <c r="K6" s="16">
        <v>6047</v>
      </c>
      <c r="L6" s="16">
        <v>6356</v>
      </c>
      <c r="M6" s="16">
        <v>6578</v>
      </c>
      <c r="N6" s="16">
        <v>6977</v>
      </c>
      <c r="O6" s="16">
        <v>7088</v>
      </c>
      <c r="P6" s="16">
        <v>7134</v>
      </c>
      <c r="Q6" s="16">
        <v>7019</v>
      </c>
      <c r="R6" s="16">
        <v>7293</v>
      </c>
      <c r="S6" s="16">
        <v>8394</v>
      </c>
      <c r="T6" s="16">
        <v>12427</v>
      </c>
      <c r="U6" s="16">
        <v>12279</v>
      </c>
      <c r="V6" s="16">
        <v>12592</v>
      </c>
      <c r="W6" s="16">
        <v>12507</v>
      </c>
      <c r="X6" s="16">
        <v>12337</v>
      </c>
      <c r="Y6" s="16">
        <v>12863</v>
      </c>
      <c r="Z6" s="16">
        <v>12873</v>
      </c>
      <c r="AA6" s="16">
        <v>13781</v>
      </c>
      <c r="AB6" s="16">
        <v>13470</v>
      </c>
      <c r="AC6" s="163">
        <v>14059</v>
      </c>
      <c r="AD6" s="163">
        <v>13814</v>
      </c>
    </row>
    <row r="7" spans="1:30">
      <c r="A7" s="4" t="s">
        <v>31</v>
      </c>
      <c r="B7" s="16">
        <v>121382</v>
      </c>
      <c r="C7" s="16">
        <v>110580</v>
      </c>
      <c r="D7" s="16">
        <v>117062</v>
      </c>
      <c r="E7" s="16">
        <v>119622</v>
      </c>
      <c r="F7" s="16">
        <v>112676</v>
      </c>
      <c r="G7" s="16">
        <v>122487</v>
      </c>
      <c r="H7" s="16">
        <v>104148</v>
      </c>
      <c r="I7" s="16">
        <v>110938</v>
      </c>
      <c r="J7" s="16">
        <v>116280</v>
      </c>
      <c r="K7" s="16">
        <v>121882</v>
      </c>
      <c r="L7" s="16">
        <v>142289</v>
      </c>
      <c r="M7" s="16">
        <v>121026</v>
      </c>
      <c r="N7" s="16">
        <v>129837</v>
      </c>
      <c r="O7" s="16">
        <v>106084</v>
      </c>
      <c r="P7" s="16">
        <v>109291</v>
      </c>
      <c r="Q7" s="16">
        <v>136452</v>
      </c>
      <c r="R7" s="16">
        <v>119729</v>
      </c>
      <c r="S7" s="16">
        <v>134736</v>
      </c>
      <c r="T7" s="16">
        <v>139981</v>
      </c>
      <c r="U7" s="16">
        <v>126077</v>
      </c>
      <c r="V7" s="16">
        <v>117152</v>
      </c>
      <c r="W7" s="16">
        <v>121553</v>
      </c>
      <c r="X7" s="16">
        <v>142810</v>
      </c>
      <c r="Y7" s="16">
        <v>128699</v>
      </c>
      <c r="Z7" s="16">
        <v>136185</v>
      </c>
      <c r="AA7" s="16">
        <v>138450</v>
      </c>
      <c r="AB7" s="16">
        <v>144005</v>
      </c>
      <c r="AC7" s="163">
        <v>142993</v>
      </c>
      <c r="AD7" s="163">
        <v>140105</v>
      </c>
    </row>
    <row r="8" spans="1:30">
      <c r="A8" s="4" t="s">
        <v>32</v>
      </c>
      <c r="B8" s="16">
        <v>73033</v>
      </c>
      <c r="C8" s="16">
        <v>63662</v>
      </c>
      <c r="D8" s="16">
        <v>74861</v>
      </c>
      <c r="E8" s="16">
        <v>75216</v>
      </c>
      <c r="F8" s="16">
        <v>59453</v>
      </c>
      <c r="G8" s="16">
        <v>68160</v>
      </c>
      <c r="H8" s="16">
        <v>51775</v>
      </c>
      <c r="I8" s="16">
        <v>69099</v>
      </c>
      <c r="J8" s="16">
        <v>75040</v>
      </c>
      <c r="K8" s="16">
        <v>71713</v>
      </c>
      <c r="L8" s="16">
        <v>78619</v>
      </c>
      <c r="M8" s="16">
        <v>79082</v>
      </c>
      <c r="N8" s="16">
        <v>66395</v>
      </c>
      <c r="O8" s="16">
        <v>53598</v>
      </c>
      <c r="P8" s="16">
        <v>60178</v>
      </c>
      <c r="Q8" s="16">
        <v>72874</v>
      </c>
      <c r="R8" s="16">
        <v>61856</v>
      </c>
      <c r="S8" s="16">
        <v>66262</v>
      </c>
      <c r="T8" s="16">
        <v>69211</v>
      </c>
      <c r="U8" s="16">
        <v>65977</v>
      </c>
      <c r="V8" s="16">
        <v>66501</v>
      </c>
      <c r="W8" s="16">
        <v>66556</v>
      </c>
      <c r="X8" s="16">
        <v>79058</v>
      </c>
      <c r="Y8" s="16">
        <v>61496</v>
      </c>
      <c r="Z8" s="16">
        <v>63872</v>
      </c>
      <c r="AA8" s="16">
        <v>75439</v>
      </c>
      <c r="AB8" s="16">
        <v>62137</v>
      </c>
      <c r="AC8" s="163">
        <v>65168</v>
      </c>
      <c r="AD8" s="163">
        <v>61605</v>
      </c>
    </row>
    <row r="9" spans="1:30">
      <c r="A9" s="4" t="s">
        <v>43</v>
      </c>
      <c r="B9" s="16">
        <f>SUM(B4:B8)</f>
        <v>209506</v>
      </c>
      <c r="C9" s="16">
        <f t="shared" ref="C9:AD9" si="0">SUM(C4:C8)</f>
        <v>191668</v>
      </c>
      <c r="D9" s="16">
        <f t="shared" si="0"/>
        <v>211368</v>
      </c>
      <c r="E9" s="16">
        <f t="shared" si="0"/>
        <v>212808</v>
      </c>
      <c r="F9" s="16">
        <f t="shared" si="0"/>
        <v>188464</v>
      </c>
      <c r="G9" s="16">
        <f t="shared" si="0"/>
        <v>208284</v>
      </c>
      <c r="H9" s="16">
        <f t="shared" si="0"/>
        <v>172574</v>
      </c>
      <c r="I9" s="16">
        <f t="shared" si="0"/>
        <v>197505</v>
      </c>
      <c r="J9" s="16">
        <f t="shared" si="0"/>
        <v>212019</v>
      </c>
      <c r="K9" s="16">
        <f t="shared" si="0"/>
        <v>212453</v>
      </c>
      <c r="L9" s="16">
        <f t="shared" si="0"/>
        <v>241954</v>
      </c>
      <c r="M9" s="16">
        <f t="shared" si="0"/>
        <v>219919</v>
      </c>
      <c r="N9" s="16">
        <f t="shared" si="0"/>
        <v>214017</v>
      </c>
      <c r="O9" s="16">
        <f t="shared" si="0"/>
        <v>176382</v>
      </c>
      <c r="P9" s="16">
        <f t="shared" si="0"/>
        <v>191700</v>
      </c>
      <c r="Q9" s="16">
        <f t="shared" si="0"/>
        <v>230152</v>
      </c>
      <c r="R9" s="16">
        <f t="shared" si="0"/>
        <v>200395</v>
      </c>
      <c r="S9" s="16">
        <f t="shared" si="0"/>
        <v>223597</v>
      </c>
      <c r="T9" s="16">
        <f t="shared" si="0"/>
        <v>238757</v>
      </c>
      <c r="U9" s="16">
        <f t="shared" si="0"/>
        <v>217038</v>
      </c>
      <c r="V9" s="16">
        <f t="shared" si="0"/>
        <v>209188</v>
      </c>
      <c r="W9" s="16">
        <f t="shared" si="0"/>
        <v>213078</v>
      </c>
      <c r="X9" s="16">
        <f t="shared" si="0"/>
        <v>251081</v>
      </c>
      <c r="Y9" s="16">
        <f t="shared" si="0"/>
        <v>215909</v>
      </c>
      <c r="Z9" s="16">
        <f t="shared" si="0"/>
        <v>226342</v>
      </c>
      <c r="AA9" s="16">
        <f t="shared" si="0"/>
        <v>244457</v>
      </c>
      <c r="AB9" s="16">
        <f t="shared" si="0"/>
        <v>235430</v>
      </c>
      <c r="AC9" s="16">
        <f t="shared" si="0"/>
        <v>237009.9</v>
      </c>
      <c r="AD9" s="16">
        <f t="shared" si="0"/>
        <v>228828.3</v>
      </c>
    </row>
    <row r="10" spans="1:30">
      <c r="B10" s="42">
        <f>(B9-$B$9)/$B$9</f>
        <v>0</v>
      </c>
      <c r="C10" s="42">
        <f>(C9-$B$9)/$B$9</f>
        <v>-8.5143146258341046E-2</v>
      </c>
      <c r="D10" s="42">
        <f t="shared" ref="D10:AB10" si="1">(D9-$B$9)/$B$9</f>
        <v>8.8875736255763556E-3</v>
      </c>
      <c r="E10" s="42">
        <f t="shared" si="1"/>
        <v>1.5760885129781486E-2</v>
      </c>
      <c r="F10" s="42">
        <f t="shared" si="1"/>
        <v>-0.10043626435519747</v>
      </c>
      <c r="G10" s="42">
        <f t="shared" si="1"/>
        <v>-5.8327685125962982E-3</v>
      </c>
      <c r="H10" s="42">
        <f t="shared" si="1"/>
        <v>-0.17628134755090547</v>
      </c>
      <c r="I10" s="42">
        <f t="shared" si="1"/>
        <v>-5.7282369001365116E-2</v>
      </c>
      <c r="J10" s="42">
        <f t="shared" si="1"/>
        <v>1.1994883201435758E-2</v>
      </c>
      <c r="K10" s="42">
        <f t="shared" si="1"/>
        <v>1.406642291867536E-2</v>
      </c>
      <c r="L10" s="42">
        <f t="shared" si="1"/>
        <v>0.15487861922808893</v>
      </c>
      <c r="M10" s="42">
        <f t="shared" si="1"/>
        <v>4.9702633814783348E-2</v>
      </c>
      <c r="N10" s="42">
        <f t="shared" si="1"/>
        <v>2.1531602913520378E-2</v>
      </c>
      <c r="O10" s="42">
        <f t="shared" si="1"/>
        <v>-0.15810525712867413</v>
      </c>
      <c r="P10" s="42">
        <f t="shared" si="1"/>
        <v>-8.4990406002692045E-2</v>
      </c>
      <c r="Q10" s="42">
        <f t="shared" si="1"/>
        <v>9.8546103691541057E-2</v>
      </c>
      <c r="R10" s="42">
        <f t="shared" si="1"/>
        <v>-4.3488014663064539E-2</v>
      </c>
      <c r="S10" s="42">
        <f t="shared" si="1"/>
        <v>6.7258216948440613E-2</v>
      </c>
      <c r="T10" s="42">
        <f t="shared" si="1"/>
        <v>0.13961891306215574</v>
      </c>
      <c r="U10" s="42">
        <f t="shared" si="1"/>
        <v>3.5951237673384054E-2</v>
      </c>
      <c r="V10" s="42">
        <f t="shared" si="1"/>
        <v>-1.5178562905119662E-3</v>
      </c>
      <c r="W10" s="42">
        <f t="shared" si="1"/>
        <v>1.7049631036819949E-2</v>
      </c>
      <c r="X10" s="42">
        <f t="shared" si="1"/>
        <v>0.19844300401897796</v>
      </c>
      <c r="Y10" s="42">
        <f t="shared" si="1"/>
        <v>3.0562370528767674E-2</v>
      </c>
      <c r="Z10" s="42">
        <f t="shared" si="1"/>
        <v>8.0360467003331645E-2</v>
      </c>
      <c r="AA10" s="42">
        <f t="shared" si="1"/>
        <v>0.16682577109963437</v>
      </c>
      <c r="AB10" s="42">
        <f t="shared" si="1"/>
        <v>0.12373869960764847</v>
      </c>
      <c r="AC10" s="42">
        <f t="shared" ref="AC10:AD10" si="2">(AC9-$B$9)/$B$9</f>
        <v>0.13127977241701905</v>
      </c>
      <c r="AD10" s="42">
        <f t="shared" si="2"/>
        <v>9.2227907553960209E-2</v>
      </c>
    </row>
    <row r="11" spans="1:30">
      <c r="B11" s="42"/>
      <c r="C11" s="42">
        <f>(C9-B9)/B9</f>
        <v>-8.5143146258341046E-2</v>
      </c>
      <c r="D11" s="42">
        <f t="shared" ref="D11:AB11" si="3">(D9-C9)/C9</f>
        <v>0.10278189369117433</v>
      </c>
      <c r="E11" s="42">
        <f t="shared" si="3"/>
        <v>6.8127625752242536E-3</v>
      </c>
      <c r="F11" s="42">
        <f t="shared" si="3"/>
        <v>-0.11439419570692831</v>
      </c>
      <c r="G11" s="42">
        <f t="shared" si="3"/>
        <v>0.105165973342389</v>
      </c>
      <c r="H11" s="42">
        <f t="shared" si="3"/>
        <v>-0.17144859902824988</v>
      </c>
      <c r="I11" s="42">
        <f t="shared" si="3"/>
        <v>0.14446556259923279</v>
      </c>
      <c r="J11" s="42">
        <f t="shared" si="3"/>
        <v>7.3486747170957697E-2</v>
      </c>
      <c r="K11" s="42">
        <f t="shared" si="3"/>
        <v>2.046986354996486E-3</v>
      </c>
      <c r="L11" s="42">
        <f t="shared" si="3"/>
        <v>0.13885894762606318</v>
      </c>
      <c r="M11" s="42">
        <f t="shared" si="3"/>
        <v>-9.1071030030501668E-2</v>
      </c>
      <c r="N11" s="42">
        <f t="shared" si="3"/>
        <v>-2.6837153679309202E-2</v>
      </c>
      <c r="O11" s="42">
        <f t="shared" si="3"/>
        <v>-0.17585051654775088</v>
      </c>
      <c r="P11" s="42">
        <f t="shared" si="3"/>
        <v>8.6845596489437696E-2</v>
      </c>
      <c r="Q11" s="42">
        <f t="shared" si="3"/>
        <v>0.20058424621804904</v>
      </c>
      <c r="R11" s="42">
        <f t="shared" si="3"/>
        <v>-0.1292928151830095</v>
      </c>
      <c r="S11" s="42">
        <f t="shared" si="3"/>
        <v>0.11578133186955762</v>
      </c>
      <c r="T11" s="42">
        <f t="shared" si="3"/>
        <v>6.7800551885758759E-2</v>
      </c>
      <c r="U11" s="42">
        <f t="shared" si="3"/>
        <v>-9.0966966413550177E-2</v>
      </c>
      <c r="V11" s="42">
        <f t="shared" si="3"/>
        <v>-3.6168781503699815E-2</v>
      </c>
      <c r="W11" s="42">
        <f t="shared" si="3"/>
        <v>1.8595712947205384E-2</v>
      </c>
      <c r="X11" s="42">
        <f t="shared" si="3"/>
        <v>0.17835252818216804</v>
      </c>
      <c r="Y11" s="42">
        <f t="shared" si="3"/>
        <v>-0.14008228420310578</v>
      </c>
      <c r="Z11" s="42">
        <f t="shared" si="3"/>
        <v>4.8321283503698319E-2</v>
      </c>
      <c r="AA11" s="42">
        <f t="shared" si="3"/>
        <v>8.0033754230324022E-2</v>
      </c>
      <c r="AB11" s="42">
        <f t="shared" si="3"/>
        <v>-3.6926739672007755E-2</v>
      </c>
      <c r="AC11" s="42">
        <f t="shared" ref="AC11" si="4">(AC9-AB9)/AB9</f>
        <v>6.7106995709977245E-3</v>
      </c>
      <c r="AD11" s="42">
        <f t="shared" ref="AD11" si="5">(AD9-AC9)/AC9</f>
        <v>-3.4520077009441402E-2</v>
      </c>
    </row>
    <row r="12" spans="1:30">
      <c r="A12" s="4" t="s">
        <v>22</v>
      </c>
    </row>
    <row r="13" spans="1:30">
      <c r="A13" s="4" t="s">
        <v>28</v>
      </c>
      <c r="B13">
        <v>0</v>
      </c>
      <c r="C13">
        <v>0</v>
      </c>
      <c r="D13">
        <v>0</v>
      </c>
      <c r="E13">
        <v>0</v>
      </c>
      <c r="F13">
        <v>0</v>
      </c>
      <c r="G13">
        <v>0</v>
      </c>
      <c r="H13">
        <v>0</v>
      </c>
      <c r="I13">
        <v>0</v>
      </c>
      <c r="J13">
        <v>0</v>
      </c>
      <c r="K13">
        <v>1</v>
      </c>
      <c r="L13">
        <v>1</v>
      </c>
      <c r="M13">
        <v>1</v>
      </c>
      <c r="N13">
        <v>1</v>
      </c>
      <c r="O13">
        <v>2</v>
      </c>
      <c r="P13">
        <v>2</v>
      </c>
      <c r="Q13">
        <v>2</v>
      </c>
      <c r="R13">
        <v>2</v>
      </c>
      <c r="S13">
        <v>2</v>
      </c>
      <c r="T13">
        <v>3</v>
      </c>
      <c r="U13">
        <v>4</v>
      </c>
      <c r="V13">
        <v>6</v>
      </c>
      <c r="W13">
        <v>15</v>
      </c>
      <c r="X13">
        <v>104</v>
      </c>
      <c r="Y13">
        <v>518</v>
      </c>
      <c r="Z13">
        <v>596</v>
      </c>
      <c r="AA13">
        <v>604</v>
      </c>
      <c r="AB13">
        <v>744</v>
      </c>
      <c r="AC13">
        <v>751</v>
      </c>
      <c r="AD13">
        <v>953</v>
      </c>
    </row>
    <row r="14" spans="1:30">
      <c r="A14" s="4" t="s">
        <v>29</v>
      </c>
      <c r="B14">
        <v>0</v>
      </c>
      <c r="C14">
        <v>1</v>
      </c>
      <c r="D14">
        <v>1</v>
      </c>
      <c r="E14">
        <v>1</v>
      </c>
      <c r="F14">
        <v>1</v>
      </c>
      <c r="G14">
        <v>1</v>
      </c>
      <c r="H14">
        <v>1</v>
      </c>
      <c r="I14">
        <v>1</v>
      </c>
      <c r="J14">
        <v>1</v>
      </c>
      <c r="K14">
        <v>1</v>
      </c>
      <c r="L14">
        <v>2</v>
      </c>
      <c r="M14">
        <v>2</v>
      </c>
      <c r="N14">
        <v>2</v>
      </c>
      <c r="O14">
        <v>2</v>
      </c>
      <c r="P14">
        <v>2</v>
      </c>
      <c r="Q14">
        <v>3</v>
      </c>
      <c r="R14">
        <v>3</v>
      </c>
      <c r="S14">
        <v>4</v>
      </c>
      <c r="T14">
        <v>4</v>
      </c>
      <c r="U14">
        <v>4</v>
      </c>
      <c r="V14">
        <v>5</v>
      </c>
      <c r="W14">
        <v>5</v>
      </c>
      <c r="X14">
        <v>6</v>
      </c>
      <c r="Y14">
        <v>6</v>
      </c>
      <c r="Z14">
        <v>8</v>
      </c>
      <c r="AA14">
        <v>9</v>
      </c>
      <c r="AB14">
        <v>17</v>
      </c>
      <c r="AC14">
        <v>43</v>
      </c>
      <c r="AD14">
        <v>162</v>
      </c>
    </row>
    <row r="15" spans="1:30">
      <c r="A15" s="4" t="s">
        <v>30</v>
      </c>
      <c r="AC15">
        <v>0</v>
      </c>
      <c r="AD15">
        <v>0</v>
      </c>
    </row>
    <row r="16" spans="1:30">
      <c r="A16" s="4" t="s">
        <v>31</v>
      </c>
      <c r="AC16">
        <v>0</v>
      </c>
      <c r="AD16">
        <v>0</v>
      </c>
    </row>
    <row r="17" spans="1:31">
      <c r="A17" s="4" t="s">
        <v>32</v>
      </c>
      <c r="B17">
        <v>0</v>
      </c>
      <c r="C17">
        <v>0</v>
      </c>
      <c r="D17">
        <v>0</v>
      </c>
      <c r="E17">
        <v>1</v>
      </c>
      <c r="F17">
        <v>1</v>
      </c>
      <c r="G17">
        <v>1</v>
      </c>
      <c r="H17">
        <v>1</v>
      </c>
      <c r="I17">
        <v>1</v>
      </c>
      <c r="J17">
        <v>1</v>
      </c>
      <c r="K17">
        <v>1</v>
      </c>
      <c r="L17">
        <v>1</v>
      </c>
      <c r="M17">
        <v>2</v>
      </c>
      <c r="N17">
        <v>2</v>
      </c>
      <c r="O17">
        <v>2</v>
      </c>
      <c r="P17">
        <v>2</v>
      </c>
      <c r="Q17">
        <v>2</v>
      </c>
      <c r="R17">
        <v>2</v>
      </c>
      <c r="S17">
        <v>3</v>
      </c>
      <c r="T17">
        <v>4</v>
      </c>
      <c r="U17">
        <v>7</v>
      </c>
      <c r="V17">
        <v>9</v>
      </c>
      <c r="W17">
        <v>11</v>
      </c>
      <c r="X17">
        <v>19</v>
      </c>
      <c r="Y17">
        <v>35</v>
      </c>
      <c r="Z17">
        <v>47</v>
      </c>
      <c r="AA17">
        <v>97</v>
      </c>
      <c r="AB17">
        <v>143</v>
      </c>
      <c r="AC17">
        <v>230</v>
      </c>
      <c r="AD17">
        <v>404</v>
      </c>
    </row>
    <row r="18" spans="1:31">
      <c r="A18" s="4" t="s">
        <v>43</v>
      </c>
      <c r="B18">
        <f>SUM(B13:B17)</f>
        <v>0</v>
      </c>
      <c r="C18">
        <f t="shared" ref="C18:AD18" si="6">SUM(C13:C17)</f>
        <v>1</v>
      </c>
      <c r="D18">
        <f t="shared" si="6"/>
        <v>1</v>
      </c>
      <c r="E18">
        <f t="shared" si="6"/>
        <v>2</v>
      </c>
      <c r="F18">
        <f t="shared" si="6"/>
        <v>2</v>
      </c>
      <c r="G18">
        <f t="shared" si="6"/>
        <v>2</v>
      </c>
      <c r="H18">
        <f t="shared" si="6"/>
        <v>2</v>
      </c>
      <c r="I18">
        <f t="shared" si="6"/>
        <v>2</v>
      </c>
      <c r="J18">
        <f t="shared" si="6"/>
        <v>2</v>
      </c>
      <c r="K18">
        <f t="shared" si="6"/>
        <v>3</v>
      </c>
      <c r="L18">
        <f t="shared" si="6"/>
        <v>4</v>
      </c>
      <c r="M18">
        <f t="shared" si="6"/>
        <v>5</v>
      </c>
      <c r="N18">
        <f t="shared" si="6"/>
        <v>5</v>
      </c>
      <c r="O18">
        <f t="shared" si="6"/>
        <v>6</v>
      </c>
      <c r="P18">
        <f t="shared" si="6"/>
        <v>6</v>
      </c>
      <c r="Q18">
        <f t="shared" si="6"/>
        <v>7</v>
      </c>
      <c r="R18">
        <f t="shared" si="6"/>
        <v>7</v>
      </c>
      <c r="S18">
        <f t="shared" si="6"/>
        <v>9</v>
      </c>
      <c r="T18">
        <f t="shared" si="6"/>
        <v>11</v>
      </c>
      <c r="U18">
        <f t="shared" si="6"/>
        <v>15</v>
      </c>
      <c r="V18">
        <f t="shared" si="6"/>
        <v>20</v>
      </c>
      <c r="W18">
        <f t="shared" si="6"/>
        <v>31</v>
      </c>
      <c r="X18">
        <f t="shared" si="6"/>
        <v>129</v>
      </c>
      <c r="Y18">
        <f t="shared" si="6"/>
        <v>559</v>
      </c>
      <c r="Z18">
        <f t="shared" si="6"/>
        <v>651</v>
      </c>
      <c r="AA18">
        <f t="shared" si="6"/>
        <v>710</v>
      </c>
      <c r="AB18">
        <f t="shared" si="6"/>
        <v>904</v>
      </c>
      <c r="AC18">
        <f t="shared" si="6"/>
        <v>1024</v>
      </c>
      <c r="AD18">
        <f t="shared" si="6"/>
        <v>1519</v>
      </c>
    </row>
    <row r="19" spans="1:31">
      <c r="B19" s="42"/>
      <c r="C19" s="42">
        <f>(C18-$C$18)/$C$18</f>
        <v>0</v>
      </c>
      <c r="D19" s="42">
        <f t="shared" ref="D19:U19" si="7">(D18-$C$18)/$C$18</f>
        <v>0</v>
      </c>
      <c r="E19" s="42">
        <f t="shared" si="7"/>
        <v>1</v>
      </c>
      <c r="F19" s="42">
        <f t="shared" si="7"/>
        <v>1</v>
      </c>
      <c r="G19" s="42">
        <f t="shared" si="7"/>
        <v>1</v>
      </c>
      <c r="H19" s="42">
        <f t="shared" si="7"/>
        <v>1</v>
      </c>
      <c r="I19" s="42">
        <f t="shared" si="7"/>
        <v>1</v>
      </c>
      <c r="J19" s="42">
        <f t="shared" si="7"/>
        <v>1</v>
      </c>
      <c r="K19" s="42">
        <f t="shared" si="7"/>
        <v>2</v>
      </c>
      <c r="L19" s="42">
        <f t="shared" si="7"/>
        <v>3</v>
      </c>
      <c r="M19" s="42">
        <f t="shared" si="7"/>
        <v>4</v>
      </c>
      <c r="N19" s="42">
        <f t="shared" si="7"/>
        <v>4</v>
      </c>
      <c r="O19" s="42">
        <f t="shared" si="7"/>
        <v>5</v>
      </c>
      <c r="P19" s="42">
        <f t="shared" si="7"/>
        <v>5</v>
      </c>
      <c r="Q19" s="42">
        <f t="shared" si="7"/>
        <v>6</v>
      </c>
      <c r="R19" s="42">
        <f t="shared" si="7"/>
        <v>6</v>
      </c>
      <c r="S19" s="42">
        <f t="shared" si="7"/>
        <v>8</v>
      </c>
      <c r="T19" s="42">
        <f t="shared" si="7"/>
        <v>10</v>
      </c>
      <c r="U19" s="42">
        <f t="shared" si="7"/>
        <v>14</v>
      </c>
      <c r="V19" s="42">
        <f>(V18-$C$18)/$C$18</f>
        <v>19</v>
      </c>
      <c r="W19" s="42">
        <f t="shared" ref="W19:AD19" si="8">(W18-$C$18)/$C$18</f>
        <v>30</v>
      </c>
      <c r="X19" s="42">
        <f t="shared" si="8"/>
        <v>128</v>
      </c>
      <c r="Y19" s="42">
        <f t="shared" si="8"/>
        <v>558</v>
      </c>
      <c r="Z19" s="42">
        <f t="shared" si="8"/>
        <v>650</v>
      </c>
      <c r="AA19" s="42">
        <f t="shared" si="8"/>
        <v>709</v>
      </c>
      <c r="AB19" s="42">
        <f t="shared" si="8"/>
        <v>903</v>
      </c>
      <c r="AC19" s="42">
        <f t="shared" si="8"/>
        <v>1023</v>
      </c>
      <c r="AD19" s="42">
        <f t="shared" si="8"/>
        <v>1518</v>
      </c>
      <c r="AE19" s="42"/>
    </row>
    <row r="20" spans="1:31">
      <c r="B20" s="42">
        <v>-1</v>
      </c>
      <c r="C20" s="42">
        <v>-1</v>
      </c>
      <c r="D20" s="42">
        <v>-1</v>
      </c>
      <c r="E20" s="42">
        <v>-1</v>
      </c>
      <c r="F20" s="42">
        <v>-1</v>
      </c>
      <c r="G20" s="42">
        <v>-1</v>
      </c>
      <c r="H20" s="42">
        <v>-1</v>
      </c>
      <c r="I20" s="42">
        <v>-1</v>
      </c>
      <c r="J20" s="42">
        <v>-1</v>
      </c>
      <c r="K20" s="42">
        <v>-1</v>
      </c>
      <c r="L20" s="42">
        <v>-1</v>
      </c>
      <c r="M20" s="42">
        <v>-1</v>
      </c>
      <c r="N20" s="42">
        <v>-1</v>
      </c>
      <c r="O20" s="42">
        <v>-1</v>
      </c>
      <c r="P20" s="42">
        <v>-1</v>
      </c>
      <c r="Q20" s="42">
        <v>-1</v>
      </c>
      <c r="R20" s="42">
        <v>-1</v>
      </c>
      <c r="S20" s="42">
        <v>-1</v>
      </c>
      <c r="T20" s="42">
        <v>-1</v>
      </c>
      <c r="U20" s="42">
        <v>-1</v>
      </c>
      <c r="V20" s="42">
        <f>(V18-$V$18)/$V$18</f>
        <v>0</v>
      </c>
      <c r="W20" s="42">
        <f t="shared" ref="W20:AB20" si="9">(W18-$V$18)/$V$18</f>
        <v>0.55000000000000004</v>
      </c>
      <c r="X20" s="42">
        <f t="shared" si="9"/>
        <v>5.45</v>
      </c>
      <c r="Y20" s="42">
        <f t="shared" si="9"/>
        <v>26.95</v>
      </c>
      <c r="Z20" s="42">
        <f t="shared" si="9"/>
        <v>31.55</v>
      </c>
      <c r="AA20" s="42">
        <f t="shared" si="9"/>
        <v>34.5</v>
      </c>
      <c r="AB20" s="42">
        <f t="shared" si="9"/>
        <v>44.2</v>
      </c>
      <c r="AC20" s="42">
        <f t="shared" ref="AC20:AD20" si="10">(AC18-$V$18)/$V$18</f>
        <v>50.2</v>
      </c>
      <c r="AD20" s="42">
        <f t="shared" si="10"/>
        <v>74.95</v>
      </c>
    </row>
    <row r="21" spans="1:31">
      <c r="B21" s="42"/>
      <c r="C21" s="42"/>
      <c r="D21" s="42"/>
      <c r="E21" s="42"/>
      <c r="F21" s="42">
        <f>(F18-E18)/E18</f>
        <v>0</v>
      </c>
      <c r="G21" s="42">
        <f t="shared" ref="G21:AB21" si="11">(G18-F18)/F18</f>
        <v>0</v>
      </c>
      <c r="H21" s="42">
        <f t="shared" si="11"/>
        <v>0</v>
      </c>
      <c r="I21" s="42">
        <f t="shared" si="11"/>
        <v>0</v>
      </c>
      <c r="J21" s="42">
        <f t="shared" si="11"/>
        <v>0</v>
      </c>
      <c r="K21" s="42">
        <f t="shared" si="11"/>
        <v>0.5</v>
      </c>
      <c r="L21" s="42">
        <f t="shared" si="11"/>
        <v>0.33333333333333331</v>
      </c>
      <c r="M21" s="42">
        <f t="shared" si="11"/>
        <v>0.25</v>
      </c>
      <c r="N21" s="42">
        <f t="shared" si="11"/>
        <v>0</v>
      </c>
      <c r="O21" s="42">
        <f t="shared" si="11"/>
        <v>0.2</v>
      </c>
      <c r="P21" s="42">
        <f t="shared" si="11"/>
        <v>0</v>
      </c>
      <c r="Q21" s="42">
        <f t="shared" si="11"/>
        <v>0.16666666666666666</v>
      </c>
      <c r="R21" s="42">
        <f t="shared" si="11"/>
        <v>0</v>
      </c>
      <c r="S21" s="42">
        <f t="shared" si="11"/>
        <v>0.2857142857142857</v>
      </c>
      <c r="T21" s="42">
        <f t="shared" si="11"/>
        <v>0.22222222222222221</v>
      </c>
      <c r="U21" s="42">
        <f t="shared" si="11"/>
        <v>0.36363636363636365</v>
      </c>
      <c r="V21" s="42">
        <f t="shared" si="11"/>
        <v>0.33333333333333331</v>
      </c>
      <c r="W21" s="42">
        <f t="shared" si="11"/>
        <v>0.55000000000000004</v>
      </c>
      <c r="X21" s="42">
        <f t="shared" si="11"/>
        <v>3.161290322580645</v>
      </c>
      <c r="Y21" s="42">
        <f t="shared" si="11"/>
        <v>3.3333333333333335</v>
      </c>
      <c r="Z21" s="42">
        <f t="shared" si="11"/>
        <v>0.16457960644007155</v>
      </c>
      <c r="AA21" s="42">
        <f t="shared" si="11"/>
        <v>9.0629800307219663E-2</v>
      </c>
      <c r="AB21" s="42">
        <f t="shared" si="11"/>
        <v>0.27323943661971833</v>
      </c>
      <c r="AC21" s="42">
        <f t="shared" ref="AC21" si="12">(AC18-AB18)/AB18</f>
        <v>0.13274336283185842</v>
      </c>
      <c r="AD21" s="42">
        <f t="shared" ref="AD21" si="13">(AD18-AC18)/AC18</f>
        <v>0.4833984375</v>
      </c>
    </row>
    <row r="22" spans="1:31">
      <c r="A22" s="4" t="s">
        <v>21</v>
      </c>
    </row>
    <row r="23" spans="1:31">
      <c r="A23" s="4" t="s">
        <v>28</v>
      </c>
      <c r="B23">
        <v>610</v>
      </c>
      <c r="C23">
        <v>740</v>
      </c>
      <c r="D23">
        <v>915</v>
      </c>
      <c r="E23">
        <v>1034</v>
      </c>
      <c r="F23">
        <v>1137</v>
      </c>
      <c r="G23">
        <v>1177</v>
      </c>
      <c r="H23">
        <v>1227</v>
      </c>
      <c r="I23">
        <v>1934</v>
      </c>
      <c r="J23">
        <v>2820</v>
      </c>
      <c r="K23">
        <v>3029</v>
      </c>
      <c r="L23">
        <v>4241</v>
      </c>
      <c r="M23">
        <v>4306</v>
      </c>
      <c r="N23">
        <v>4877</v>
      </c>
      <c r="O23">
        <v>5561</v>
      </c>
      <c r="P23">
        <v>6583</v>
      </c>
      <c r="Q23">
        <v>6614</v>
      </c>
      <c r="R23">
        <v>6108</v>
      </c>
      <c r="S23">
        <v>7171</v>
      </c>
      <c r="T23">
        <v>6928</v>
      </c>
      <c r="U23">
        <v>6721</v>
      </c>
      <c r="V23">
        <v>7809</v>
      </c>
      <c r="W23">
        <v>9774</v>
      </c>
      <c r="X23">
        <v>10270</v>
      </c>
      <c r="Y23">
        <v>11123</v>
      </c>
      <c r="Z23">
        <v>13079</v>
      </c>
      <c r="AA23">
        <v>14133</v>
      </c>
      <c r="AB23">
        <v>12782</v>
      </c>
      <c r="AC23">
        <v>14780</v>
      </c>
      <c r="AD23">
        <v>13899</v>
      </c>
    </row>
    <row r="24" spans="1:31">
      <c r="A24" s="4" t="s">
        <v>29</v>
      </c>
      <c r="B24">
        <v>0</v>
      </c>
      <c r="C24">
        <v>0</v>
      </c>
      <c r="D24">
        <v>2</v>
      </c>
      <c r="E24">
        <v>4</v>
      </c>
      <c r="F24">
        <v>7</v>
      </c>
      <c r="G24">
        <v>11</v>
      </c>
      <c r="H24">
        <v>11</v>
      </c>
      <c r="I24">
        <v>17</v>
      </c>
      <c r="J24">
        <v>23</v>
      </c>
      <c r="K24">
        <v>49</v>
      </c>
      <c r="L24">
        <v>78</v>
      </c>
      <c r="M24">
        <v>70</v>
      </c>
      <c r="N24">
        <v>64</v>
      </c>
      <c r="O24">
        <v>93</v>
      </c>
      <c r="P24">
        <v>120</v>
      </c>
      <c r="Q24">
        <v>170</v>
      </c>
      <c r="R24">
        <v>156</v>
      </c>
      <c r="S24">
        <v>188</v>
      </c>
      <c r="T24">
        <v>261</v>
      </c>
      <c r="U24">
        <v>277</v>
      </c>
      <c r="V24">
        <v>294</v>
      </c>
      <c r="W24">
        <v>481</v>
      </c>
      <c r="X24">
        <v>494</v>
      </c>
      <c r="Y24">
        <v>774</v>
      </c>
      <c r="Z24">
        <v>1107</v>
      </c>
      <c r="AA24">
        <v>2327</v>
      </c>
      <c r="AB24">
        <v>3068</v>
      </c>
      <c r="AC24">
        <v>4795</v>
      </c>
      <c r="AD24">
        <v>5857</v>
      </c>
    </row>
    <row r="25" spans="1:31">
      <c r="A25" s="4" t="s">
        <v>30</v>
      </c>
      <c r="B25">
        <v>0</v>
      </c>
      <c r="C25">
        <v>0</v>
      </c>
      <c r="D25">
        <v>0</v>
      </c>
      <c r="E25">
        <v>0</v>
      </c>
      <c r="F25">
        <v>0</v>
      </c>
      <c r="G25">
        <v>0</v>
      </c>
      <c r="H25">
        <v>0</v>
      </c>
      <c r="I25">
        <v>0</v>
      </c>
      <c r="J25">
        <v>0</v>
      </c>
      <c r="K25">
        <v>0</v>
      </c>
      <c r="L25">
        <v>0</v>
      </c>
      <c r="M25">
        <v>0</v>
      </c>
      <c r="N25">
        <v>0</v>
      </c>
      <c r="O25">
        <v>0</v>
      </c>
      <c r="P25">
        <v>0</v>
      </c>
      <c r="Q25">
        <v>0</v>
      </c>
      <c r="R25">
        <v>0</v>
      </c>
      <c r="S25">
        <v>0</v>
      </c>
      <c r="T25">
        <v>0</v>
      </c>
      <c r="U25">
        <v>0</v>
      </c>
      <c r="V25">
        <v>0</v>
      </c>
      <c r="W25">
        <v>0</v>
      </c>
      <c r="X25">
        <v>0</v>
      </c>
      <c r="Y25">
        <v>3</v>
      </c>
      <c r="Z25">
        <v>8</v>
      </c>
      <c r="AA25">
        <v>11</v>
      </c>
      <c r="AB25">
        <v>9</v>
      </c>
      <c r="AC25">
        <v>8</v>
      </c>
      <c r="AD25">
        <v>4</v>
      </c>
    </row>
    <row r="26" spans="1:31">
      <c r="A26" s="4" t="s">
        <v>31</v>
      </c>
      <c r="B26">
        <v>0</v>
      </c>
      <c r="C26">
        <v>0</v>
      </c>
      <c r="D26">
        <v>0</v>
      </c>
      <c r="E26">
        <v>7</v>
      </c>
      <c r="F26">
        <v>9</v>
      </c>
      <c r="G26">
        <v>10</v>
      </c>
      <c r="H26">
        <v>9</v>
      </c>
      <c r="I26">
        <v>11</v>
      </c>
      <c r="J26">
        <v>11</v>
      </c>
      <c r="K26">
        <v>25</v>
      </c>
      <c r="L26">
        <v>31</v>
      </c>
      <c r="M26">
        <v>27</v>
      </c>
      <c r="N26">
        <v>75</v>
      </c>
      <c r="O26">
        <v>218</v>
      </c>
      <c r="P26">
        <v>252</v>
      </c>
      <c r="Q26">
        <v>499</v>
      </c>
      <c r="R26">
        <v>636</v>
      </c>
      <c r="S26">
        <v>892</v>
      </c>
      <c r="T26">
        <v>913</v>
      </c>
      <c r="U26">
        <v>977</v>
      </c>
      <c r="V26">
        <v>879</v>
      </c>
      <c r="W26">
        <v>1283</v>
      </c>
      <c r="X26">
        <v>1548</v>
      </c>
      <c r="Y26">
        <v>1881</v>
      </c>
      <c r="Z26">
        <v>2217</v>
      </c>
      <c r="AA26">
        <v>2515</v>
      </c>
      <c r="AB26">
        <v>2116</v>
      </c>
      <c r="AC26">
        <v>2852</v>
      </c>
      <c r="AD26">
        <v>3876</v>
      </c>
    </row>
    <row r="27" spans="1:31">
      <c r="A27" s="4" t="s">
        <v>32</v>
      </c>
      <c r="B27">
        <v>6</v>
      </c>
      <c r="C27">
        <v>13</v>
      </c>
      <c r="D27">
        <v>31</v>
      </c>
      <c r="E27">
        <v>48</v>
      </c>
      <c r="F27">
        <v>72</v>
      </c>
      <c r="G27">
        <v>99</v>
      </c>
      <c r="H27">
        <v>144</v>
      </c>
      <c r="I27">
        <v>203</v>
      </c>
      <c r="J27">
        <v>317</v>
      </c>
      <c r="K27">
        <v>358</v>
      </c>
      <c r="L27">
        <v>457</v>
      </c>
      <c r="M27">
        <v>482</v>
      </c>
      <c r="N27">
        <v>608</v>
      </c>
      <c r="O27">
        <v>679</v>
      </c>
      <c r="P27">
        <v>850</v>
      </c>
      <c r="Q27">
        <v>936</v>
      </c>
      <c r="R27">
        <v>987</v>
      </c>
      <c r="S27">
        <v>1430</v>
      </c>
      <c r="T27">
        <v>1996</v>
      </c>
      <c r="U27">
        <v>2485</v>
      </c>
      <c r="V27">
        <v>3502</v>
      </c>
      <c r="W27">
        <v>6078</v>
      </c>
      <c r="X27">
        <v>7165</v>
      </c>
      <c r="Y27">
        <v>9842</v>
      </c>
      <c r="Z27">
        <v>11234</v>
      </c>
      <c r="AA27">
        <v>16268</v>
      </c>
      <c r="AB27">
        <v>15479</v>
      </c>
      <c r="AC27">
        <v>17609</v>
      </c>
      <c r="AD27">
        <v>16623</v>
      </c>
    </row>
    <row r="28" spans="1:31">
      <c r="A28" s="4" t="s">
        <v>43</v>
      </c>
      <c r="B28">
        <f>SUM(B23:B27)</f>
        <v>616</v>
      </c>
      <c r="C28">
        <f t="shared" ref="C28:AD28" si="14">SUM(C23:C27)</f>
        <v>753</v>
      </c>
      <c r="D28">
        <f t="shared" si="14"/>
        <v>948</v>
      </c>
      <c r="E28">
        <f t="shared" si="14"/>
        <v>1093</v>
      </c>
      <c r="F28">
        <f t="shared" si="14"/>
        <v>1225</v>
      </c>
      <c r="G28">
        <f t="shared" si="14"/>
        <v>1297</v>
      </c>
      <c r="H28">
        <f t="shared" si="14"/>
        <v>1391</v>
      </c>
      <c r="I28">
        <f t="shared" si="14"/>
        <v>2165</v>
      </c>
      <c r="J28">
        <f t="shared" si="14"/>
        <v>3171</v>
      </c>
      <c r="K28">
        <f t="shared" si="14"/>
        <v>3461</v>
      </c>
      <c r="L28">
        <f t="shared" si="14"/>
        <v>4807</v>
      </c>
      <c r="M28">
        <f t="shared" si="14"/>
        <v>4885</v>
      </c>
      <c r="N28">
        <f t="shared" si="14"/>
        <v>5624</v>
      </c>
      <c r="O28">
        <f t="shared" si="14"/>
        <v>6551</v>
      </c>
      <c r="P28">
        <f t="shared" si="14"/>
        <v>7805</v>
      </c>
      <c r="Q28">
        <f t="shared" si="14"/>
        <v>8219</v>
      </c>
      <c r="R28">
        <f t="shared" si="14"/>
        <v>7887</v>
      </c>
      <c r="S28">
        <f t="shared" si="14"/>
        <v>9681</v>
      </c>
      <c r="T28">
        <f t="shared" si="14"/>
        <v>10098</v>
      </c>
      <c r="U28">
        <f t="shared" si="14"/>
        <v>10460</v>
      </c>
      <c r="V28">
        <f t="shared" si="14"/>
        <v>12484</v>
      </c>
      <c r="W28">
        <f t="shared" si="14"/>
        <v>17616</v>
      </c>
      <c r="X28">
        <f t="shared" si="14"/>
        <v>19477</v>
      </c>
      <c r="Y28">
        <f t="shared" si="14"/>
        <v>23623</v>
      </c>
      <c r="Z28">
        <f t="shared" si="14"/>
        <v>27645</v>
      </c>
      <c r="AA28">
        <f t="shared" si="14"/>
        <v>35254</v>
      </c>
      <c r="AB28">
        <f t="shared" si="14"/>
        <v>33454</v>
      </c>
      <c r="AC28">
        <f t="shared" si="14"/>
        <v>40044</v>
      </c>
      <c r="AD28">
        <f t="shared" si="14"/>
        <v>40259</v>
      </c>
    </row>
    <row r="29" spans="1:31">
      <c r="B29" s="42">
        <f>(B28-$B$28)/$B$28</f>
        <v>0</v>
      </c>
      <c r="C29" s="42">
        <f t="shared" ref="C29:AB29" si="15">(C28-$B$28)/$B$28</f>
        <v>0.22240259740259741</v>
      </c>
      <c r="D29" s="42">
        <f t="shared" si="15"/>
        <v>0.53896103896103897</v>
      </c>
      <c r="E29" s="42">
        <f t="shared" si="15"/>
        <v>0.77435064935064934</v>
      </c>
      <c r="F29" s="42">
        <f t="shared" si="15"/>
        <v>0.98863636363636365</v>
      </c>
      <c r="G29" s="42">
        <f t="shared" si="15"/>
        <v>1.1055194805194806</v>
      </c>
      <c r="H29" s="42">
        <f t="shared" si="15"/>
        <v>1.2581168831168832</v>
      </c>
      <c r="I29" s="42">
        <f t="shared" si="15"/>
        <v>2.5146103896103895</v>
      </c>
      <c r="J29" s="42">
        <f t="shared" si="15"/>
        <v>4.1477272727272725</v>
      </c>
      <c r="K29" s="42">
        <f t="shared" si="15"/>
        <v>4.6185064935064934</v>
      </c>
      <c r="L29" s="42">
        <f t="shared" si="15"/>
        <v>6.8035714285714288</v>
      </c>
      <c r="M29" s="42">
        <f t="shared" si="15"/>
        <v>6.9301948051948052</v>
      </c>
      <c r="N29" s="42">
        <f t="shared" si="15"/>
        <v>8.1298701298701292</v>
      </c>
      <c r="O29" s="42">
        <f t="shared" si="15"/>
        <v>9.6347402597402603</v>
      </c>
      <c r="P29" s="42">
        <f t="shared" si="15"/>
        <v>11.670454545454545</v>
      </c>
      <c r="Q29" s="42">
        <f t="shared" si="15"/>
        <v>12.342532467532468</v>
      </c>
      <c r="R29" s="42">
        <f t="shared" si="15"/>
        <v>11.803571428571429</v>
      </c>
      <c r="S29" s="42">
        <f t="shared" si="15"/>
        <v>14.715909090909092</v>
      </c>
      <c r="T29" s="42">
        <f t="shared" si="15"/>
        <v>15.392857142857142</v>
      </c>
      <c r="U29" s="42">
        <f t="shared" si="15"/>
        <v>15.980519480519481</v>
      </c>
      <c r="V29" s="42">
        <f t="shared" si="15"/>
        <v>19.266233766233768</v>
      </c>
      <c r="W29" s="42">
        <f t="shared" si="15"/>
        <v>27.597402597402599</v>
      </c>
      <c r="X29" s="42">
        <f t="shared" si="15"/>
        <v>30.618506493506494</v>
      </c>
      <c r="Y29" s="42">
        <f t="shared" si="15"/>
        <v>37.349025974025977</v>
      </c>
      <c r="Z29" s="42">
        <f t="shared" si="15"/>
        <v>43.878246753246756</v>
      </c>
      <c r="AA29" s="42">
        <f t="shared" si="15"/>
        <v>56.230519480519483</v>
      </c>
      <c r="AB29" s="42">
        <f t="shared" si="15"/>
        <v>53.308441558441558</v>
      </c>
      <c r="AC29" s="42">
        <f t="shared" ref="AC29:AD29" si="16">(AC28-$B$28)/$B$28</f>
        <v>64.006493506493513</v>
      </c>
      <c r="AD29" s="42">
        <f t="shared" si="16"/>
        <v>64.355519480519476</v>
      </c>
    </row>
    <row r="30" spans="1:31">
      <c r="B30" s="42"/>
      <c r="C30" s="42">
        <f>(C28-B28)/B28</f>
        <v>0.22240259740259741</v>
      </c>
      <c r="D30" s="42">
        <f t="shared" ref="D30:AD30" si="17">(D28-C28)/C28</f>
        <v>0.25896414342629481</v>
      </c>
      <c r="E30" s="42">
        <f t="shared" si="17"/>
        <v>0.15295358649789029</v>
      </c>
      <c r="F30" s="42">
        <f t="shared" si="17"/>
        <v>0.12076852698993595</v>
      </c>
      <c r="G30" s="42">
        <f t="shared" si="17"/>
        <v>5.877551020408163E-2</v>
      </c>
      <c r="H30" s="42">
        <f t="shared" si="17"/>
        <v>7.2474942174248269E-2</v>
      </c>
      <c r="I30" s="42">
        <f t="shared" si="17"/>
        <v>0.55643421998562181</v>
      </c>
      <c r="J30" s="42">
        <f t="shared" si="17"/>
        <v>0.46466512702078522</v>
      </c>
      <c r="K30" s="42">
        <f t="shared" si="17"/>
        <v>9.1453800063071591E-2</v>
      </c>
      <c r="L30" s="42">
        <f t="shared" si="17"/>
        <v>0.38890494076856402</v>
      </c>
      <c r="M30" s="42">
        <f t="shared" si="17"/>
        <v>1.6226336592469314E-2</v>
      </c>
      <c r="N30" s="42">
        <f t="shared" si="17"/>
        <v>0.15127942681678608</v>
      </c>
      <c r="O30" s="42">
        <f t="shared" si="17"/>
        <v>0.16482930298719772</v>
      </c>
      <c r="P30" s="42">
        <f t="shared" si="17"/>
        <v>0.1914211570752557</v>
      </c>
      <c r="Q30" s="42">
        <f t="shared" si="17"/>
        <v>5.3042921204356185E-2</v>
      </c>
      <c r="R30" s="42">
        <f t="shared" si="17"/>
        <v>-4.0394208541185056E-2</v>
      </c>
      <c r="S30" s="42">
        <f t="shared" si="17"/>
        <v>0.22746291365538227</v>
      </c>
      <c r="T30" s="42">
        <f t="shared" si="17"/>
        <v>4.3074062596839172E-2</v>
      </c>
      <c r="U30" s="42">
        <f t="shared" si="17"/>
        <v>3.5848682907506438E-2</v>
      </c>
      <c r="V30" s="42">
        <f t="shared" si="17"/>
        <v>0.19349904397705545</v>
      </c>
      <c r="W30" s="42">
        <f t="shared" si="17"/>
        <v>0.41108619032361421</v>
      </c>
      <c r="X30" s="42">
        <f t="shared" si="17"/>
        <v>0.10564259763851044</v>
      </c>
      <c r="Y30" s="42">
        <f t="shared" si="17"/>
        <v>0.21286645787338912</v>
      </c>
      <c r="Z30" s="42">
        <f t="shared" si="17"/>
        <v>0.1702577996020827</v>
      </c>
      <c r="AA30" s="42">
        <f t="shared" si="17"/>
        <v>0.27523964550551638</v>
      </c>
      <c r="AB30" s="42">
        <f t="shared" si="17"/>
        <v>-5.1058035967549785E-2</v>
      </c>
      <c r="AC30" s="42">
        <f t="shared" si="17"/>
        <v>0.19698690739522928</v>
      </c>
      <c r="AD30" s="42">
        <f t="shared" si="17"/>
        <v>5.3690939966037363E-3</v>
      </c>
    </row>
    <row r="31" spans="1:31">
      <c r="A31" s="4" t="s">
        <v>24</v>
      </c>
    </row>
    <row r="32" spans="1:31">
      <c r="A32" s="4" t="s">
        <v>28</v>
      </c>
      <c r="AC32">
        <v>0</v>
      </c>
      <c r="AD32">
        <v>0</v>
      </c>
    </row>
    <row r="33" spans="1:30">
      <c r="A33" s="4" t="s">
        <v>29</v>
      </c>
      <c r="AC33">
        <v>0</v>
      </c>
      <c r="AD33">
        <v>0</v>
      </c>
    </row>
    <row r="34" spans="1:30">
      <c r="A34" s="4" t="s">
        <v>30</v>
      </c>
      <c r="B34">
        <v>300</v>
      </c>
      <c r="C34">
        <v>283</v>
      </c>
      <c r="D34">
        <v>230</v>
      </c>
      <c r="E34">
        <v>256</v>
      </c>
      <c r="F34">
        <v>260</v>
      </c>
      <c r="G34">
        <v>290</v>
      </c>
      <c r="H34">
        <v>346</v>
      </c>
      <c r="I34">
        <v>375</v>
      </c>
      <c r="J34">
        <v>655</v>
      </c>
      <c r="K34">
        <v>1136</v>
      </c>
      <c r="L34">
        <v>1323</v>
      </c>
      <c r="M34">
        <v>1451</v>
      </c>
      <c r="N34">
        <v>1433</v>
      </c>
      <c r="O34">
        <v>1406</v>
      </c>
      <c r="P34">
        <v>1483</v>
      </c>
      <c r="Q34">
        <v>1658</v>
      </c>
      <c r="R34">
        <v>2631</v>
      </c>
      <c r="S34">
        <v>3579</v>
      </c>
      <c r="T34">
        <v>4038</v>
      </c>
      <c r="U34">
        <v>4553</v>
      </c>
      <c r="V34">
        <v>4465</v>
      </c>
      <c r="W34">
        <v>4702</v>
      </c>
      <c r="X34">
        <v>5209</v>
      </c>
      <c r="Y34">
        <v>5245</v>
      </c>
      <c r="Z34">
        <v>5239</v>
      </c>
      <c r="AA34">
        <v>5003</v>
      </c>
      <c r="AB34">
        <v>5068</v>
      </c>
      <c r="AC34">
        <v>5170</v>
      </c>
      <c r="AD34">
        <v>6010</v>
      </c>
    </row>
    <row r="35" spans="1:30">
      <c r="A35" s="4" t="s">
        <v>31</v>
      </c>
      <c r="AC35">
        <v>0</v>
      </c>
      <c r="AD35">
        <v>0</v>
      </c>
    </row>
    <row r="36" spans="1:30">
      <c r="A36" s="4" t="s">
        <v>32</v>
      </c>
      <c r="AC36">
        <v>0</v>
      </c>
      <c r="AD36">
        <v>0</v>
      </c>
    </row>
    <row r="37" spans="1:30">
      <c r="A37" s="4" t="s">
        <v>43</v>
      </c>
      <c r="B37">
        <f>SUM(B32:B36)</f>
        <v>300</v>
      </c>
      <c r="C37">
        <f t="shared" ref="C37:AD37" si="18">SUM(C32:C36)</f>
        <v>283</v>
      </c>
      <c r="D37">
        <f t="shared" si="18"/>
        <v>230</v>
      </c>
      <c r="E37">
        <f t="shared" si="18"/>
        <v>256</v>
      </c>
      <c r="F37">
        <f t="shared" si="18"/>
        <v>260</v>
      </c>
      <c r="G37">
        <f t="shared" si="18"/>
        <v>290</v>
      </c>
      <c r="H37">
        <f t="shared" si="18"/>
        <v>346</v>
      </c>
      <c r="I37">
        <f t="shared" si="18"/>
        <v>375</v>
      </c>
      <c r="J37">
        <f t="shared" si="18"/>
        <v>655</v>
      </c>
      <c r="K37">
        <f t="shared" si="18"/>
        <v>1136</v>
      </c>
      <c r="L37">
        <f t="shared" si="18"/>
        <v>1323</v>
      </c>
      <c r="M37">
        <f t="shared" si="18"/>
        <v>1451</v>
      </c>
      <c r="N37">
        <f t="shared" si="18"/>
        <v>1433</v>
      </c>
      <c r="O37">
        <f t="shared" si="18"/>
        <v>1406</v>
      </c>
      <c r="P37">
        <f t="shared" si="18"/>
        <v>1483</v>
      </c>
      <c r="Q37">
        <f t="shared" si="18"/>
        <v>1658</v>
      </c>
      <c r="R37">
        <f t="shared" si="18"/>
        <v>2631</v>
      </c>
      <c r="S37">
        <f t="shared" si="18"/>
        <v>3579</v>
      </c>
      <c r="T37">
        <f t="shared" si="18"/>
        <v>4038</v>
      </c>
      <c r="U37">
        <f t="shared" si="18"/>
        <v>4553</v>
      </c>
      <c r="V37">
        <f t="shared" si="18"/>
        <v>4465</v>
      </c>
      <c r="W37">
        <f t="shared" si="18"/>
        <v>4702</v>
      </c>
      <c r="X37">
        <f t="shared" si="18"/>
        <v>5209</v>
      </c>
      <c r="Y37">
        <f t="shared" si="18"/>
        <v>5245</v>
      </c>
      <c r="Z37">
        <f t="shared" si="18"/>
        <v>5239</v>
      </c>
      <c r="AA37">
        <f t="shared" si="18"/>
        <v>5003</v>
      </c>
      <c r="AB37">
        <f t="shared" si="18"/>
        <v>5068</v>
      </c>
      <c r="AC37">
        <f t="shared" si="18"/>
        <v>5170</v>
      </c>
      <c r="AD37">
        <f t="shared" si="18"/>
        <v>6010</v>
      </c>
    </row>
    <row r="38" spans="1:30">
      <c r="B38" s="42">
        <f>(B37-$B$37)/$B$37</f>
        <v>0</v>
      </c>
      <c r="C38" s="42">
        <f t="shared" ref="C38:AD38" si="19">(C37-$B$37)/$B$37</f>
        <v>-5.6666666666666664E-2</v>
      </c>
      <c r="D38" s="42">
        <f t="shared" si="19"/>
        <v>-0.23333333333333334</v>
      </c>
      <c r="E38" s="42">
        <f t="shared" si="19"/>
        <v>-0.14666666666666667</v>
      </c>
      <c r="F38" s="42">
        <f t="shared" si="19"/>
        <v>-0.13333333333333333</v>
      </c>
      <c r="G38" s="42">
        <f t="shared" si="19"/>
        <v>-3.3333333333333333E-2</v>
      </c>
      <c r="H38" s="42">
        <f t="shared" si="19"/>
        <v>0.15333333333333332</v>
      </c>
      <c r="I38" s="42">
        <f t="shared" si="19"/>
        <v>0.25</v>
      </c>
      <c r="J38" s="42">
        <f t="shared" si="19"/>
        <v>1.1833333333333333</v>
      </c>
      <c r="K38" s="42">
        <f t="shared" si="19"/>
        <v>2.7866666666666666</v>
      </c>
      <c r="L38" s="42">
        <f t="shared" si="19"/>
        <v>3.41</v>
      </c>
      <c r="M38" s="42">
        <f t="shared" si="19"/>
        <v>3.8366666666666664</v>
      </c>
      <c r="N38" s="42">
        <f t="shared" si="19"/>
        <v>3.7766666666666668</v>
      </c>
      <c r="O38" s="42">
        <f t="shared" si="19"/>
        <v>3.6866666666666665</v>
      </c>
      <c r="P38" s="42">
        <f t="shared" si="19"/>
        <v>3.9433333333333334</v>
      </c>
      <c r="Q38" s="42">
        <f t="shared" si="19"/>
        <v>4.5266666666666664</v>
      </c>
      <c r="R38" s="42">
        <f t="shared" si="19"/>
        <v>7.77</v>
      </c>
      <c r="S38" s="42">
        <f t="shared" si="19"/>
        <v>10.93</v>
      </c>
      <c r="T38" s="42">
        <f t="shared" si="19"/>
        <v>12.46</v>
      </c>
      <c r="U38" s="42">
        <f t="shared" si="19"/>
        <v>14.176666666666666</v>
      </c>
      <c r="V38" s="42">
        <f t="shared" si="19"/>
        <v>13.883333333333333</v>
      </c>
      <c r="W38" s="42">
        <f t="shared" si="19"/>
        <v>14.673333333333334</v>
      </c>
      <c r="X38" s="42">
        <f t="shared" si="19"/>
        <v>16.363333333333333</v>
      </c>
      <c r="Y38" s="42">
        <f t="shared" si="19"/>
        <v>16.483333333333334</v>
      </c>
      <c r="Z38" s="42">
        <f t="shared" si="19"/>
        <v>16.463333333333335</v>
      </c>
      <c r="AA38" s="42">
        <f t="shared" si="19"/>
        <v>15.676666666666666</v>
      </c>
      <c r="AB38" s="42">
        <f t="shared" si="19"/>
        <v>15.893333333333333</v>
      </c>
      <c r="AC38" s="42">
        <f t="shared" si="19"/>
        <v>16.233333333333334</v>
      </c>
      <c r="AD38" s="42">
        <f t="shared" si="19"/>
        <v>19.033333333333335</v>
      </c>
    </row>
    <row r="39" spans="1:30">
      <c r="B39" s="42"/>
      <c r="C39" s="42">
        <f>(C37-B37)/B37</f>
        <v>-5.6666666666666664E-2</v>
      </c>
      <c r="D39" s="42">
        <f t="shared" ref="D39:AA39" si="20">(D37-C37)/C37</f>
        <v>-0.1872791519434629</v>
      </c>
      <c r="E39" s="42">
        <f t="shared" si="20"/>
        <v>0.11304347826086956</v>
      </c>
      <c r="F39" s="42">
        <f t="shared" si="20"/>
        <v>1.5625E-2</v>
      </c>
      <c r="G39" s="42">
        <f t="shared" si="20"/>
        <v>0.11538461538461539</v>
      </c>
      <c r="H39" s="42">
        <f t="shared" si="20"/>
        <v>0.19310344827586207</v>
      </c>
      <c r="I39" s="42">
        <f t="shared" si="20"/>
        <v>8.3815028901734104E-2</v>
      </c>
      <c r="J39" s="42">
        <f t="shared" si="20"/>
        <v>0.7466666666666667</v>
      </c>
      <c r="K39" s="42">
        <f t="shared" si="20"/>
        <v>0.7343511450381679</v>
      </c>
      <c r="L39" s="42">
        <f t="shared" si="20"/>
        <v>0.16461267605633803</v>
      </c>
      <c r="M39" s="42">
        <f t="shared" si="20"/>
        <v>9.6749811035525324E-2</v>
      </c>
      <c r="N39" s="42">
        <f t="shared" si="20"/>
        <v>-1.2405237767057202E-2</v>
      </c>
      <c r="O39" s="42">
        <f t="shared" si="20"/>
        <v>-1.884159106769016E-2</v>
      </c>
      <c r="P39" s="42">
        <f t="shared" si="20"/>
        <v>5.476529160739687E-2</v>
      </c>
      <c r="Q39" s="42">
        <f t="shared" si="20"/>
        <v>0.11800404585300067</v>
      </c>
      <c r="R39" s="42">
        <f t="shared" si="20"/>
        <v>0.58685162846803374</v>
      </c>
      <c r="S39" s="42">
        <f t="shared" si="20"/>
        <v>0.3603192702394527</v>
      </c>
      <c r="T39" s="42">
        <f t="shared" si="20"/>
        <v>0.12824811399832356</v>
      </c>
      <c r="U39" s="42">
        <f t="shared" si="20"/>
        <v>0.12753838533927686</v>
      </c>
      <c r="V39" s="42">
        <f t="shared" si="20"/>
        <v>-1.9327915660004392E-2</v>
      </c>
      <c r="W39" s="42">
        <f t="shared" si="20"/>
        <v>5.3079507278835383E-2</v>
      </c>
      <c r="X39" s="42">
        <f t="shared" si="20"/>
        <v>0.10782645682688217</v>
      </c>
      <c r="Y39" s="42">
        <f t="shared" si="20"/>
        <v>6.9111153772317144E-3</v>
      </c>
      <c r="Z39" s="42">
        <f t="shared" si="20"/>
        <v>-1.1439466158245949E-3</v>
      </c>
      <c r="AA39" s="42">
        <f t="shared" si="20"/>
        <v>-4.5046764649742319E-2</v>
      </c>
      <c r="AB39" s="42">
        <f t="shared" ref="AB39" si="21">(AB37-AA37)/AA37</f>
        <v>1.2992204677193683E-2</v>
      </c>
      <c r="AC39" s="42">
        <f t="shared" ref="AC39" si="22">(AC37-AB37)/AB37</f>
        <v>2.0126282557221785E-2</v>
      </c>
      <c r="AD39" s="42">
        <f t="shared" ref="AD39" si="23">(AD37-AC37)/AC37</f>
        <v>0.16247582205029013</v>
      </c>
    </row>
  </sheetData>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B1C48EC00036E44854C2B60720290C7" ma:contentTypeVersion="" ma:contentTypeDescription="Opret et nyt dokument." ma:contentTypeScope="" ma:versionID="61b4f4915b90352af5d6cb9e7fe05457">
  <xsd:schema xmlns:xsd="http://www.w3.org/2001/XMLSchema" xmlns:xs="http://www.w3.org/2001/XMLSchema" xmlns:p="http://schemas.microsoft.com/office/2006/metadata/properties" xmlns:ns2="b1f11491-8d8b-4ad3-bca6-57519569f994" targetNamespace="http://schemas.microsoft.com/office/2006/metadata/properties" ma:root="true" ma:fieldsID="c031eaacdec4615bc6ff4d52d64c0b9f" ns2:_="">
    <xsd:import namespace="b1f11491-8d8b-4ad3-bca6-57519569f994"/>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1f11491-8d8b-4ad3-bca6-57519569f9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2A32A57-9435-4BC7-AED8-7A1F9230BA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1f11491-8d8b-4ad3-bca6-57519569f9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D8C39AA-0DD5-4CAE-8CB0-E1486FDBBA73}">
  <ds:schemaRefs>
    <ds:schemaRef ds:uri="http://schemas.microsoft.com/sharepoint/v3/contenttype/forms"/>
  </ds:schemaRefs>
</ds:datastoreItem>
</file>

<file path=customXml/itemProps3.xml><?xml version="1.0" encoding="utf-8"?>
<ds:datastoreItem xmlns:ds="http://schemas.openxmlformats.org/officeDocument/2006/customXml" ds:itemID="{7916EF14-5E23-4F13-8844-70F470484AEE}">
  <ds:schemaRef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www.w3.org/XML/1998/namespace"/>
    <ds:schemaRef ds:uri="b1f11491-8d8b-4ad3-bca6-57519569f994"/>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Source overview</vt:lpstr>
      <vt:lpstr>FIG 03.1</vt:lpstr>
      <vt:lpstr>FIG 03.2</vt:lpstr>
      <vt:lpstr>FIG 03.3 A &amp; B</vt:lpstr>
      <vt:lpstr>FIG 03.4</vt:lpstr>
      <vt:lpstr>FIG 03.5</vt:lpstr>
      <vt:lpstr>FIG 03.6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Karla Brunak</dc:creator>
  <cp:lastModifiedBy>Andrea Pasquali</cp:lastModifiedBy>
  <dcterms:created xsi:type="dcterms:W3CDTF">2019-07-11T09:53:20Z</dcterms:created>
  <dcterms:modified xsi:type="dcterms:W3CDTF">2020-04-07T21:43:53Z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0x0101006B1C48EC00036E44854C2B60720290C7</vt:lpwstr>
  </property>
</Properties>
</file>